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mat\Downloads\Telegram Desktop\"/>
    </mc:Choice>
  </mc:AlternateContent>
  <bookViews>
    <workbookView xWindow="375" yWindow="495" windowWidth="28035" windowHeight="15795"/>
  </bookViews>
  <sheets>
    <sheet name="сводная по работам" sheetId="1" r:id="rId1"/>
    <sheet name="монолитный каркас" sheetId="2" r:id="rId2"/>
    <sheet name="кладка стен и перегородок" sheetId="3" r:id="rId3"/>
    <sheet name="кровля" sheetId="4" r:id="rId4"/>
    <sheet name="остекление" sheetId="5" r:id="rId5"/>
    <sheet name="канализация" sheetId="6" r:id="rId6"/>
    <sheet name="водоснабжение" sheetId="7" r:id="rId7"/>
    <sheet name="отопление" sheetId="9" r:id="rId8"/>
    <sheet name="электро монтажные работы" sheetId="8" r:id="rId9"/>
    <sheet name="кондиционирование" sheetId="10" r:id="rId10"/>
    <sheet name="пожарно охранная" sheetId="11" r:id="rId11"/>
    <sheet name="фасад" sheetId="12" r:id="rId12"/>
    <sheet name="штукатурка" sheetId="13" r:id="rId13"/>
    <sheet name="стяжка" sheetId="14" r:id="rId14"/>
    <sheet name="ГКЛ" sheetId="15" r:id="rId15"/>
    <sheet name="шпатлевка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C18" i="1"/>
  <c r="D18" i="1" s="1"/>
  <c r="K59" i="10"/>
  <c r="J59" i="10"/>
  <c r="I59" i="10"/>
  <c r="H59" i="10"/>
  <c r="J58" i="10"/>
  <c r="K58" i="10" s="1"/>
  <c r="I58" i="10"/>
  <c r="H58" i="10"/>
  <c r="K57" i="10"/>
  <c r="J57" i="10"/>
  <c r="I57" i="10"/>
  <c r="H57" i="10"/>
  <c r="J56" i="10"/>
  <c r="K56" i="10" s="1"/>
  <c r="I56" i="10"/>
  <c r="H56" i="10"/>
  <c r="K55" i="10"/>
  <c r="J55" i="10"/>
  <c r="I55" i="10"/>
  <c r="H55" i="10"/>
  <c r="J54" i="10"/>
  <c r="I54" i="10"/>
  <c r="H54" i="10"/>
  <c r="K54" i="10" s="1"/>
  <c r="K53" i="10"/>
  <c r="J53" i="10"/>
  <c r="I53" i="10"/>
  <c r="H53" i="10"/>
  <c r="J52" i="10"/>
  <c r="I52" i="10"/>
  <c r="H52" i="10"/>
  <c r="K52" i="10" s="1"/>
  <c r="K51" i="10"/>
  <c r="J51" i="10"/>
  <c r="I51" i="10"/>
  <c r="H51" i="10"/>
  <c r="J50" i="10"/>
  <c r="I50" i="10"/>
  <c r="H50" i="10"/>
  <c r="K50" i="10" s="1"/>
  <c r="K49" i="10"/>
  <c r="J49" i="10"/>
  <c r="I49" i="10"/>
  <c r="H49" i="10"/>
  <c r="J48" i="10"/>
  <c r="I48" i="10"/>
  <c r="H48" i="10"/>
  <c r="K48" i="10" s="1"/>
  <c r="K47" i="10"/>
  <c r="J47" i="10"/>
  <c r="I47" i="10"/>
  <c r="H47" i="10"/>
  <c r="J46" i="10"/>
  <c r="I46" i="10"/>
  <c r="H46" i="10"/>
  <c r="K46" i="10" s="1"/>
  <c r="K45" i="10"/>
  <c r="J45" i="10"/>
  <c r="I45" i="10"/>
  <c r="H45" i="10"/>
  <c r="J44" i="10"/>
  <c r="I44" i="10"/>
  <c r="H44" i="10"/>
  <c r="K44" i="10" s="1"/>
  <c r="K43" i="10"/>
  <c r="J43" i="10"/>
  <c r="I43" i="10"/>
  <c r="H43" i="10"/>
  <c r="J42" i="10"/>
  <c r="I42" i="10"/>
  <c r="H42" i="10"/>
  <c r="K42" i="10" s="1"/>
  <c r="K41" i="10"/>
  <c r="J41" i="10"/>
  <c r="I41" i="10"/>
  <c r="H41" i="10"/>
  <c r="J40" i="10"/>
  <c r="I40" i="10"/>
  <c r="H40" i="10"/>
  <c r="K40" i="10" s="1"/>
  <c r="K39" i="10"/>
  <c r="J39" i="10"/>
  <c r="I39" i="10"/>
  <c r="H39" i="10"/>
  <c r="J38" i="10"/>
  <c r="I38" i="10"/>
  <c r="H38" i="10"/>
  <c r="K38" i="10" s="1"/>
  <c r="K37" i="10"/>
  <c r="J37" i="10"/>
  <c r="I37" i="10"/>
  <c r="H37" i="10"/>
  <c r="J36" i="10"/>
  <c r="I36" i="10"/>
  <c r="H36" i="10"/>
  <c r="K36" i="10" s="1"/>
  <c r="K35" i="10"/>
  <c r="J35" i="10"/>
  <c r="I35" i="10"/>
  <c r="H35" i="10"/>
  <c r="J34" i="10"/>
  <c r="I34" i="10"/>
  <c r="H34" i="10"/>
  <c r="K34" i="10" s="1"/>
  <c r="K33" i="10"/>
  <c r="J33" i="10"/>
  <c r="I33" i="10"/>
  <c r="H33" i="10"/>
  <c r="J32" i="10"/>
  <c r="I32" i="10"/>
  <c r="H32" i="10"/>
  <c r="K32" i="10" s="1"/>
  <c r="K31" i="10"/>
  <c r="J31" i="10"/>
  <c r="I31" i="10"/>
  <c r="H31" i="10"/>
  <c r="J30" i="10"/>
  <c r="I30" i="10"/>
  <c r="H30" i="10"/>
  <c r="K30" i="10" s="1"/>
  <c r="K29" i="10"/>
  <c r="J29" i="10"/>
  <c r="I29" i="10"/>
  <c r="H29" i="10"/>
  <c r="J28" i="10"/>
  <c r="I28" i="10"/>
  <c r="H28" i="10"/>
  <c r="K28" i="10" s="1"/>
  <c r="K27" i="10"/>
  <c r="J27" i="10"/>
  <c r="I27" i="10"/>
  <c r="H27" i="10"/>
  <c r="J26" i="10"/>
  <c r="I26" i="10"/>
  <c r="H26" i="10"/>
  <c r="K26" i="10" s="1"/>
  <c r="K25" i="10"/>
  <c r="J25" i="10"/>
  <c r="I25" i="10"/>
  <c r="H25" i="10"/>
  <c r="J24" i="10"/>
  <c r="I24" i="10"/>
  <c r="H24" i="10"/>
  <c r="K24" i="10" s="1"/>
  <c r="K23" i="10"/>
  <c r="J23" i="10"/>
  <c r="I23" i="10"/>
  <c r="H23" i="10"/>
  <c r="J22" i="10"/>
  <c r="I22" i="10"/>
  <c r="H22" i="10"/>
  <c r="K22" i="10" s="1"/>
  <c r="K21" i="10"/>
  <c r="J21" i="10"/>
  <c r="I21" i="10"/>
  <c r="H21" i="10"/>
  <c r="J20" i="10"/>
  <c r="I20" i="10"/>
  <c r="H20" i="10"/>
  <c r="K20" i="10" s="1"/>
  <c r="K19" i="10"/>
  <c r="J19" i="10"/>
  <c r="I19" i="10"/>
  <c r="H19" i="10"/>
  <c r="J18" i="10"/>
  <c r="I18" i="10"/>
  <c r="H18" i="10"/>
  <c r="K18" i="10" s="1"/>
  <c r="K17" i="10"/>
  <c r="J17" i="10"/>
  <c r="I17" i="10"/>
  <c r="H17" i="10"/>
  <c r="J16" i="10"/>
  <c r="I16" i="10"/>
  <c r="H16" i="10"/>
  <c r="K16" i="10" s="1"/>
  <c r="K15" i="10"/>
  <c r="J15" i="10"/>
  <c r="I15" i="10"/>
  <c r="H15" i="10"/>
  <c r="J14" i="10"/>
  <c r="I14" i="10"/>
  <c r="H14" i="10"/>
  <c r="K14" i="10" s="1"/>
  <c r="K13" i="10"/>
  <c r="J13" i="10"/>
  <c r="I13" i="10"/>
  <c r="H13" i="10"/>
  <c r="J12" i="10"/>
  <c r="I12" i="10"/>
  <c r="H12" i="10"/>
  <c r="K12" i="10" s="1"/>
  <c r="K11" i="10"/>
  <c r="J11" i="10"/>
  <c r="I11" i="10"/>
  <c r="H11" i="10"/>
  <c r="J10" i="10"/>
  <c r="J60" i="10" s="1"/>
  <c r="I10" i="10"/>
  <c r="I60" i="10" s="1"/>
  <c r="H10" i="10"/>
  <c r="K10" i="10" s="1"/>
  <c r="K9" i="10"/>
  <c r="J9" i="10"/>
  <c r="I9" i="10"/>
  <c r="H9" i="10"/>
  <c r="H60" i="10" s="1"/>
  <c r="H19" i="8"/>
  <c r="I19" i="8"/>
  <c r="J19" i="8"/>
  <c r="K19" i="8" s="1"/>
  <c r="L25" i="8"/>
  <c r="L24" i="8"/>
  <c r="I24" i="8"/>
  <c r="H24" i="8"/>
  <c r="J24" i="8"/>
  <c r="L11" i="8"/>
  <c r="L12" i="8"/>
  <c r="L13" i="8"/>
  <c r="L14" i="8"/>
  <c r="L15" i="8"/>
  <c r="L16" i="8"/>
  <c r="L17" i="8"/>
  <c r="L18" i="8"/>
  <c r="L20" i="8"/>
  <c r="L21" i="8"/>
  <c r="L22" i="8"/>
  <c r="L23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0" i="8"/>
  <c r="J155" i="8"/>
  <c r="I155" i="8"/>
  <c r="H155" i="8"/>
  <c r="J154" i="8"/>
  <c r="I154" i="8"/>
  <c r="H154" i="8"/>
  <c r="J153" i="8"/>
  <c r="K153" i="8" s="1"/>
  <c r="I153" i="8"/>
  <c r="H153" i="8"/>
  <c r="J152" i="8"/>
  <c r="I152" i="8"/>
  <c r="H152" i="8"/>
  <c r="J151" i="8"/>
  <c r="I151" i="8"/>
  <c r="H151" i="8"/>
  <c r="J150" i="8"/>
  <c r="I150" i="8"/>
  <c r="H150" i="8"/>
  <c r="J149" i="8"/>
  <c r="I149" i="8"/>
  <c r="H149" i="8"/>
  <c r="J148" i="8"/>
  <c r="I148" i="8"/>
  <c r="H148" i="8"/>
  <c r="J147" i="8"/>
  <c r="I147" i="8"/>
  <c r="H147" i="8"/>
  <c r="J146" i="8"/>
  <c r="I146" i="8"/>
  <c r="H146" i="8"/>
  <c r="J145" i="8"/>
  <c r="K145" i="8" s="1"/>
  <c r="I145" i="8"/>
  <c r="H145" i="8"/>
  <c r="J144" i="8"/>
  <c r="I144" i="8"/>
  <c r="H144" i="8"/>
  <c r="J143" i="8"/>
  <c r="I143" i="8"/>
  <c r="H143" i="8"/>
  <c r="J142" i="8"/>
  <c r="I142" i="8"/>
  <c r="H142" i="8"/>
  <c r="J141" i="8"/>
  <c r="I141" i="8"/>
  <c r="H141" i="8"/>
  <c r="J140" i="8"/>
  <c r="I140" i="8"/>
  <c r="H140" i="8"/>
  <c r="J139" i="8"/>
  <c r="I139" i="8"/>
  <c r="H139" i="8"/>
  <c r="J138" i="8"/>
  <c r="I138" i="8"/>
  <c r="H138" i="8"/>
  <c r="J137" i="8"/>
  <c r="K137" i="8" s="1"/>
  <c r="I137" i="8"/>
  <c r="H137" i="8"/>
  <c r="J136" i="8"/>
  <c r="I136" i="8"/>
  <c r="H136" i="8"/>
  <c r="J135" i="8"/>
  <c r="I135" i="8"/>
  <c r="H135" i="8"/>
  <c r="J134" i="8"/>
  <c r="I134" i="8"/>
  <c r="H134" i="8"/>
  <c r="J133" i="8"/>
  <c r="I133" i="8"/>
  <c r="H133" i="8"/>
  <c r="J132" i="8"/>
  <c r="I132" i="8"/>
  <c r="H132" i="8"/>
  <c r="J131" i="8"/>
  <c r="I131" i="8"/>
  <c r="H131" i="8"/>
  <c r="J130" i="8"/>
  <c r="I130" i="8"/>
  <c r="H130" i="8"/>
  <c r="J129" i="8"/>
  <c r="I129" i="8"/>
  <c r="H129" i="8"/>
  <c r="J128" i="8"/>
  <c r="I128" i="8"/>
  <c r="H128" i="8"/>
  <c r="J127" i="8"/>
  <c r="I127" i="8"/>
  <c r="H127" i="8"/>
  <c r="J126" i="8"/>
  <c r="I126" i="8"/>
  <c r="H126" i="8"/>
  <c r="J125" i="8"/>
  <c r="I125" i="8"/>
  <c r="H125" i="8"/>
  <c r="J124" i="8"/>
  <c r="I124" i="8"/>
  <c r="H124" i="8"/>
  <c r="J123" i="8"/>
  <c r="I123" i="8"/>
  <c r="H123" i="8"/>
  <c r="J122" i="8"/>
  <c r="I122" i="8"/>
  <c r="H122" i="8"/>
  <c r="J121" i="8"/>
  <c r="I121" i="8"/>
  <c r="H121" i="8"/>
  <c r="J120" i="8"/>
  <c r="I120" i="8"/>
  <c r="H120" i="8"/>
  <c r="J119" i="8"/>
  <c r="I119" i="8"/>
  <c r="H119" i="8"/>
  <c r="J118" i="8"/>
  <c r="I118" i="8"/>
  <c r="H118" i="8"/>
  <c r="J117" i="8"/>
  <c r="I117" i="8"/>
  <c r="H117" i="8"/>
  <c r="J116" i="8"/>
  <c r="I116" i="8"/>
  <c r="H116" i="8"/>
  <c r="J115" i="8"/>
  <c r="I115" i="8"/>
  <c r="H115" i="8"/>
  <c r="J114" i="8"/>
  <c r="I114" i="8"/>
  <c r="H114" i="8"/>
  <c r="J113" i="8"/>
  <c r="I113" i="8"/>
  <c r="H113" i="8"/>
  <c r="J112" i="8"/>
  <c r="I112" i="8"/>
  <c r="H112" i="8"/>
  <c r="J111" i="8"/>
  <c r="I111" i="8"/>
  <c r="H111" i="8"/>
  <c r="J110" i="8"/>
  <c r="I110" i="8"/>
  <c r="H110" i="8"/>
  <c r="J109" i="8"/>
  <c r="I109" i="8"/>
  <c r="H109" i="8"/>
  <c r="J108" i="8"/>
  <c r="I108" i="8"/>
  <c r="H108" i="8"/>
  <c r="J107" i="8"/>
  <c r="I107" i="8"/>
  <c r="H107" i="8"/>
  <c r="J106" i="8"/>
  <c r="I106" i="8"/>
  <c r="H106" i="8"/>
  <c r="J105" i="8"/>
  <c r="I105" i="8"/>
  <c r="H105" i="8"/>
  <c r="J104" i="8"/>
  <c r="I104" i="8"/>
  <c r="H104" i="8"/>
  <c r="J103" i="8"/>
  <c r="I103" i="8"/>
  <c r="H103" i="8"/>
  <c r="J102" i="8"/>
  <c r="I102" i="8"/>
  <c r="H102" i="8"/>
  <c r="J101" i="8"/>
  <c r="I101" i="8"/>
  <c r="H101" i="8"/>
  <c r="J100" i="8"/>
  <c r="I100" i="8"/>
  <c r="H100" i="8"/>
  <c r="J99" i="8"/>
  <c r="I99" i="8"/>
  <c r="H99" i="8"/>
  <c r="J98" i="8"/>
  <c r="I98" i="8"/>
  <c r="H98" i="8"/>
  <c r="J97" i="8"/>
  <c r="I97" i="8"/>
  <c r="H97" i="8"/>
  <c r="J96" i="8"/>
  <c r="I96" i="8"/>
  <c r="H96" i="8"/>
  <c r="J95" i="8"/>
  <c r="I95" i="8"/>
  <c r="H95" i="8"/>
  <c r="J94" i="8"/>
  <c r="I94" i="8"/>
  <c r="H94" i="8"/>
  <c r="J93" i="8"/>
  <c r="I93" i="8"/>
  <c r="H93" i="8"/>
  <c r="J92" i="8"/>
  <c r="I92" i="8"/>
  <c r="H92" i="8"/>
  <c r="J91" i="8"/>
  <c r="I91" i="8"/>
  <c r="H91" i="8"/>
  <c r="J90" i="8"/>
  <c r="I90" i="8"/>
  <c r="H90" i="8"/>
  <c r="J89" i="8"/>
  <c r="I89" i="8"/>
  <c r="H89" i="8"/>
  <c r="J88" i="8"/>
  <c r="I88" i="8"/>
  <c r="H88" i="8"/>
  <c r="J87" i="8"/>
  <c r="I87" i="8"/>
  <c r="H87" i="8"/>
  <c r="J86" i="8"/>
  <c r="I86" i="8"/>
  <c r="H86" i="8"/>
  <c r="J85" i="8"/>
  <c r="I85" i="8"/>
  <c r="H85" i="8"/>
  <c r="J84" i="8"/>
  <c r="I84" i="8"/>
  <c r="H84" i="8"/>
  <c r="J83" i="8"/>
  <c r="I83" i="8"/>
  <c r="H83" i="8"/>
  <c r="J82" i="8"/>
  <c r="I82" i="8"/>
  <c r="H82" i="8"/>
  <c r="J81" i="8"/>
  <c r="I81" i="8"/>
  <c r="H81" i="8"/>
  <c r="J80" i="8"/>
  <c r="I80" i="8"/>
  <c r="H80" i="8"/>
  <c r="J79" i="8"/>
  <c r="I79" i="8"/>
  <c r="H79" i="8"/>
  <c r="J78" i="8"/>
  <c r="I78" i="8"/>
  <c r="H78" i="8"/>
  <c r="J77" i="8"/>
  <c r="I77" i="8"/>
  <c r="H77" i="8"/>
  <c r="J76" i="8"/>
  <c r="I76" i="8"/>
  <c r="H76" i="8"/>
  <c r="J75" i="8"/>
  <c r="I75" i="8"/>
  <c r="H75" i="8"/>
  <c r="J74" i="8"/>
  <c r="I74" i="8"/>
  <c r="H74" i="8"/>
  <c r="J73" i="8"/>
  <c r="I73" i="8"/>
  <c r="H73" i="8"/>
  <c r="J72" i="8"/>
  <c r="I72" i="8"/>
  <c r="H72" i="8"/>
  <c r="J71" i="8"/>
  <c r="I71" i="8"/>
  <c r="H71" i="8"/>
  <c r="J70" i="8"/>
  <c r="I70" i="8"/>
  <c r="H70" i="8"/>
  <c r="J69" i="8"/>
  <c r="I69" i="8"/>
  <c r="H69" i="8"/>
  <c r="J68" i="8"/>
  <c r="I68" i="8"/>
  <c r="H68" i="8"/>
  <c r="J67" i="8"/>
  <c r="I67" i="8"/>
  <c r="H67" i="8"/>
  <c r="J66" i="8"/>
  <c r="I66" i="8"/>
  <c r="H66" i="8"/>
  <c r="J65" i="8"/>
  <c r="I65" i="8"/>
  <c r="H65" i="8"/>
  <c r="J64" i="8"/>
  <c r="I64" i="8"/>
  <c r="H64" i="8"/>
  <c r="J63" i="8"/>
  <c r="I63" i="8"/>
  <c r="H63" i="8"/>
  <c r="J62" i="8"/>
  <c r="I62" i="8"/>
  <c r="H62" i="8"/>
  <c r="J61" i="8"/>
  <c r="I61" i="8"/>
  <c r="H61" i="8"/>
  <c r="J60" i="8"/>
  <c r="I60" i="8"/>
  <c r="H60" i="8"/>
  <c r="J59" i="8"/>
  <c r="I59" i="8"/>
  <c r="H59" i="8"/>
  <c r="J58" i="8"/>
  <c r="I58" i="8"/>
  <c r="H58" i="8"/>
  <c r="J57" i="8"/>
  <c r="I57" i="8"/>
  <c r="H57" i="8"/>
  <c r="J56" i="8"/>
  <c r="I56" i="8"/>
  <c r="H56" i="8"/>
  <c r="J55" i="8"/>
  <c r="I55" i="8"/>
  <c r="H55" i="8"/>
  <c r="J54" i="8"/>
  <c r="I54" i="8"/>
  <c r="H54" i="8"/>
  <c r="J53" i="8"/>
  <c r="I53" i="8"/>
  <c r="H53" i="8"/>
  <c r="J52" i="8"/>
  <c r="I52" i="8"/>
  <c r="H52" i="8"/>
  <c r="J51" i="8"/>
  <c r="I51" i="8"/>
  <c r="H51" i="8"/>
  <c r="J50" i="8"/>
  <c r="I50" i="8"/>
  <c r="H50" i="8"/>
  <c r="J49" i="8"/>
  <c r="I49" i="8"/>
  <c r="H49" i="8"/>
  <c r="J48" i="8"/>
  <c r="I48" i="8"/>
  <c r="H48" i="8"/>
  <c r="J47" i="8"/>
  <c r="I47" i="8"/>
  <c r="H47" i="8"/>
  <c r="J46" i="8"/>
  <c r="I46" i="8"/>
  <c r="H46" i="8"/>
  <c r="J45" i="8"/>
  <c r="I45" i="8"/>
  <c r="H45" i="8"/>
  <c r="J44" i="8"/>
  <c r="I44" i="8"/>
  <c r="H44" i="8"/>
  <c r="J43" i="8"/>
  <c r="I43" i="8"/>
  <c r="H43" i="8"/>
  <c r="J42" i="8"/>
  <c r="I42" i="8"/>
  <c r="H42" i="8"/>
  <c r="J41" i="8"/>
  <c r="I41" i="8"/>
  <c r="H41" i="8"/>
  <c r="I40" i="8"/>
  <c r="K40" i="8" s="1"/>
  <c r="I39" i="8"/>
  <c r="K39" i="8" s="1"/>
  <c r="J38" i="8"/>
  <c r="I38" i="8"/>
  <c r="H38" i="8"/>
  <c r="J37" i="8"/>
  <c r="I37" i="8"/>
  <c r="H37" i="8"/>
  <c r="J36" i="8"/>
  <c r="I36" i="8"/>
  <c r="H36" i="8"/>
  <c r="J35" i="8"/>
  <c r="I35" i="8"/>
  <c r="H35" i="8"/>
  <c r="J34" i="8"/>
  <c r="I34" i="8"/>
  <c r="H34" i="8"/>
  <c r="J33" i="8"/>
  <c r="I33" i="8"/>
  <c r="H33" i="8"/>
  <c r="J32" i="8"/>
  <c r="I32" i="8"/>
  <c r="H32" i="8"/>
  <c r="J31" i="8"/>
  <c r="I31" i="8"/>
  <c r="H31" i="8"/>
  <c r="J30" i="8"/>
  <c r="I30" i="8"/>
  <c r="H30" i="8"/>
  <c r="J29" i="8"/>
  <c r="I29" i="8"/>
  <c r="H29" i="8"/>
  <c r="J28" i="8"/>
  <c r="I28" i="8"/>
  <c r="H28" i="8"/>
  <c r="J27" i="8"/>
  <c r="I27" i="8"/>
  <c r="H27" i="8"/>
  <c r="J26" i="8"/>
  <c r="I26" i="8"/>
  <c r="H26" i="8"/>
  <c r="J25" i="8"/>
  <c r="I25" i="8"/>
  <c r="H25" i="8"/>
  <c r="J23" i="8"/>
  <c r="I23" i="8"/>
  <c r="H23" i="8"/>
  <c r="J22" i="8"/>
  <c r="I22" i="8"/>
  <c r="H22" i="8"/>
  <c r="J21" i="8"/>
  <c r="I21" i="8"/>
  <c r="H21" i="8"/>
  <c r="D20" i="8"/>
  <c r="H20" i="8" s="1"/>
  <c r="J18" i="8"/>
  <c r="I18" i="8"/>
  <c r="H18" i="8"/>
  <c r="J17" i="8"/>
  <c r="I17" i="8"/>
  <c r="H17" i="8"/>
  <c r="I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K60" i="10" l="1"/>
  <c r="K61" i="10"/>
  <c r="K62" i="10"/>
  <c r="K63" i="10" s="1"/>
  <c r="K140" i="8"/>
  <c r="K135" i="8"/>
  <c r="K124" i="8"/>
  <c r="K87" i="8"/>
  <c r="K24" i="8"/>
  <c r="K21" i="8"/>
  <c r="K85" i="8"/>
  <c r="K69" i="8"/>
  <c r="K53" i="8"/>
  <c r="K36" i="8"/>
  <c r="K51" i="8"/>
  <c r="K75" i="8"/>
  <c r="K93" i="8"/>
  <c r="K34" i="8"/>
  <c r="K111" i="8"/>
  <c r="K127" i="8"/>
  <c r="K77" i="8"/>
  <c r="K67" i="8"/>
  <c r="K101" i="8"/>
  <c r="K117" i="8"/>
  <c r="K133" i="8"/>
  <c r="K29" i="8"/>
  <c r="K13" i="8"/>
  <c r="K16" i="8"/>
  <c r="K10" i="8"/>
  <c r="K32" i="8"/>
  <c r="K49" i="8"/>
  <c r="K83" i="8"/>
  <c r="K151" i="8"/>
  <c r="K59" i="8"/>
  <c r="K119" i="8"/>
  <c r="K23" i="8"/>
  <c r="K27" i="8"/>
  <c r="K12" i="8"/>
  <c r="K63" i="8"/>
  <c r="K71" i="8"/>
  <c r="K76" i="8"/>
  <c r="K89" i="8"/>
  <c r="K97" i="8"/>
  <c r="K131" i="8"/>
  <c r="K139" i="8"/>
  <c r="K41" i="8"/>
  <c r="K44" i="8"/>
  <c r="K57" i="8"/>
  <c r="K65" i="8"/>
  <c r="K99" i="8"/>
  <c r="K107" i="8"/>
  <c r="K125" i="8"/>
  <c r="K154" i="8"/>
  <c r="K14" i="8"/>
  <c r="K30" i="8"/>
  <c r="K38" i="8"/>
  <c r="K47" i="8"/>
  <c r="K55" i="8"/>
  <c r="K60" i="8"/>
  <c r="K81" i="8"/>
  <c r="K115" i="8"/>
  <c r="K123" i="8"/>
  <c r="K141" i="8"/>
  <c r="K149" i="8"/>
  <c r="K28" i="8"/>
  <c r="K45" i="8"/>
  <c r="K79" i="8"/>
  <c r="K92" i="8"/>
  <c r="K105" i="8"/>
  <c r="K113" i="8"/>
  <c r="K147" i="8"/>
  <c r="K155" i="8"/>
  <c r="K91" i="8"/>
  <c r="K109" i="8"/>
  <c r="K143" i="8"/>
  <c r="K73" i="8"/>
  <c r="K15" i="8"/>
  <c r="K26" i="8"/>
  <c r="K43" i="8"/>
  <c r="K61" i="8"/>
  <c r="K95" i="8"/>
  <c r="K103" i="8"/>
  <c r="K108" i="8"/>
  <c r="K121" i="8"/>
  <c r="K129" i="8"/>
  <c r="K25" i="8"/>
  <c r="K42" i="8"/>
  <c r="K106" i="8"/>
  <c r="K22" i="8"/>
  <c r="K72" i="8"/>
  <c r="K104" i="8"/>
  <c r="K120" i="8"/>
  <c r="K136" i="8"/>
  <c r="K37" i="8"/>
  <c r="K46" i="8"/>
  <c r="K62" i="8"/>
  <c r="K78" i="8"/>
  <c r="K94" i="8"/>
  <c r="K110" i="8"/>
  <c r="K126" i="8"/>
  <c r="K142" i="8"/>
  <c r="K152" i="8"/>
  <c r="K150" i="8"/>
  <c r="K122" i="8"/>
  <c r="I20" i="8"/>
  <c r="I156" i="8" s="1"/>
  <c r="K70" i="8"/>
  <c r="K86" i="8"/>
  <c r="K102" i="8"/>
  <c r="K118" i="8"/>
  <c r="K134" i="8"/>
  <c r="K35" i="8"/>
  <c r="K52" i="8"/>
  <c r="K68" i="8"/>
  <c r="K84" i="8"/>
  <c r="K100" i="8"/>
  <c r="K116" i="8"/>
  <c r="K132" i="8"/>
  <c r="K148" i="8"/>
  <c r="K11" i="8"/>
  <c r="K74" i="8"/>
  <c r="K56" i="8"/>
  <c r="K88" i="8"/>
  <c r="K54" i="8"/>
  <c r="K33" i="8"/>
  <c r="K50" i="8"/>
  <c r="K66" i="8"/>
  <c r="K82" i="8"/>
  <c r="K98" i="8"/>
  <c r="K114" i="8"/>
  <c r="K130" i="8"/>
  <c r="K146" i="8"/>
  <c r="K58" i="8"/>
  <c r="K90" i="8"/>
  <c r="K138" i="8"/>
  <c r="J20" i="8"/>
  <c r="K17" i="8"/>
  <c r="K18" i="8"/>
  <c r="K31" i="8"/>
  <c r="K48" i="8"/>
  <c r="K64" i="8"/>
  <c r="K80" i="8"/>
  <c r="K96" i="8"/>
  <c r="K112" i="8"/>
  <c r="K128" i="8"/>
  <c r="K144" i="8"/>
  <c r="H156" i="8"/>
  <c r="K20" i="8" l="1"/>
  <c r="J156" i="8"/>
  <c r="K156" i="8"/>
  <c r="K158" i="8"/>
  <c r="K157" i="8"/>
  <c r="K159" i="8" l="1"/>
  <c r="J90" i="9" l="1"/>
  <c r="I90" i="9"/>
  <c r="H90" i="9"/>
  <c r="K90" i="9" s="1"/>
  <c r="J89" i="9"/>
  <c r="I89" i="9"/>
  <c r="H89" i="9"/>
  <c r="K89" i="9" s="1"/>
  <c r="K88" i="9"/>
  <c r="J88" i="9"/>
  <c r="I88" i="9"/>
  <c r="H88" i="9"/>
  <c r="J87" i="9"/>
  <c r="I87" i="9"/>
  <c r="H87" i="9"/>
  <c r="K87" i="9" s="1"/>
  <c r="J86" i="9"/>
  <c r="I86" i="9"/>
  <c r="H86" i="9"/>
  <c r="J85" i="9"/>
  <c r="I85" i="9"/>
  <c r="H85" i="9"/>
  <c r="J84" i="9"/>
  <c r="I84" i="9"/>
  <c r="H84" i="9"/>
  <c r="J83" i="9"/>
  <c r="I83" i="9"/>
  <c r="H83" i="9"/>
  <c r="J82" i="9"/>
  <c r="I82" i="9"/>
  <c r="H82" i="9"/>
  <c r="K82" i="9" s="1"/>
  <c r="J81" i="9"/>
  <c r="I81" i="9"/>
  <c r="H81" i="9"/>
  <c r="J80" i="9"/>
  <c r="I80" i="9"/>
  <c r="H80" i="9"/>
  <c r="J79" i="9"/>
  <c r="I79" i="9"/>
  <c r="H79" i="9"/>
  <c r="J78" i="9"/>
  <c r="I78" i="9"/>
  <c r="H78" i="9"/>
  <c r="J77" i="9"/>
  <c r="I77" i="9"/>
  <c r="H77" i="9"/>
  <c r="J76" i="9"/>
  <c r="I76" i="9"/>
  <c r="H76" i="9"/>
  <c r="J75" i="9"/>
  <c r="I75" i="9"/>
  <c r="H75" i="9"/>
  <c r="J74" i="9"/>
  <c r="I74" i="9"/>
  <c r="H74" i="9"/>
  <c r="K74" i="9" s="1"/>
  <c r="J73" i="9"/>
  <c r="I73" i="9"/>
  <c r="H73" i="9"/>
  <c r="K73" i="9" s="1"/>
  <c r="K72" i="9"/>
  <c r="J72" i="9"/>
  <c r="I72" i="9"/>
  <c r="H72" i="9"/>
  <c r="J71" i="9"/>
  <c r="I71" i="9"/>
  <c r="H71" i="9"/>
  <c r="K71" i="9" s="1"/>
  <c r="J70" i="9"/>
  <c r="K70" i="9" s="1"/>
  <c r="I70" i="9"/>
  <c r="H70" i="9"/>
  <c r="J69" i="9"/>
  <c r="I69" i="9"/>
  <c r="H69" i="9"/>
  <c r="J68" i="9"/>
  <c r="I68" i="9"/>
  <c r="H68" i="9"/>
  <c r="J67" i="9"/>
  <c r="I67" i="9"/>
  <c r="H67" i="9"/>
  <c r="J66" i="9"/>
  <c r="I66" i="9"/>
  <c r="H66" i="9"/>
  <c r="K66" i="9" s="1"/>
  <c r="J65" i="9"/>
  <c r="I65" i="9"/>
  <c r="H65" i="9"/>
  <c r="J64" i="9"/>
  <c r="I64" i="9"/>
  <c r="H64" i="9"/>
  <c r="K64" i="9" s="1"/>
  <c r="J63" i="9"/>
  <c r="I63" i="9"/>
  <c r="H63" i="9"/>
  <c r="J62" i="9"/>
  <c r="I62" i="9"/>
  <c r="H62" i="9"/>
  <c r="J61" i="9"/>
  <c r="I61" i="9"/>
  <c r="H61" i="9"/>
  <c r="J60" i="9"/>
  <c r="I60" i="9"/>
  <c r="H60" i="9"/>
  <c r="J59" i="9"/>
  <c r="I59" i="9"/>
  <c r="H59" i="9"/>
  <c r="J58" i="9"/>
  <c r="I58" i="9"/>
  <c r="H58" i="9"/>
  <c r="K58" i="9" s="1"/>
  <c r="J57" i="9"/>
  <c r="I57" i="9"/>
  <c r="H57" i="9"/>
  <c r="J56" i="9"/>
  <c r="I56" i="9"/>
  <c r="H56" i="9"/>
  <c r="K56" i="9" s="1"/>
  <c r="J55" i="9"/>
  <c r="I55" i="9"/>
  <c r="H55" i="9"/>
  <c r="K55" i="9" s="1"/>
  <c r="J54" i="9"/>
  <c r="K54" i="9" s="1"/>
  <c r="I54" i="9"/>
  <c r="H54" i="9"/>
  <c r="J53" i="9"/>
  <c r="I53" i="9"/>
  <c r="H53" i="9"/>
  <c r="J52" i="9"/>
  <c r="I52" i="9"/>
  <c r="H52" i="9"/>
  <c r="J51" i="9"/>
  <c r="I51" i="9"/>
  <c r="H51" i="9"/>
  <c r="J50" i="9"/>
  <c r="I50" i="9"/>
  <c r="H50" i="9"/>
  <c r="K50" i="9" s="1"/>
  <c r="J49" i="9"/>
  <c r="I49" i="9"/>
  <c r="H49" i="9"/>
  <c r="J48" i="9"/>
  <c r="I48" i="9"/>
  <c r="H48" i="9"/>
  <c r="K48" i="9" s="1"/>
  <c r="J47" i="9"/>
  <c r="I47" i="9"/>
  <c r="H47" i="9"/>
  <c r="J46" i="9"/>
  <c r="I46" i="9"/>
  <c r="H46" i="9"/>
  <c r="J45" i="9"/>
  <c r="I45" i="9"/>
  <c r="H45" i="9"/>
  <c r="J44" i="9"/>
  <c r="I44" i="9"/>
  <c r="K44" i="9" s="1"/>
  <c r="H44" i="9"/>
  <c r="J43" i="9"/>
  <c r="I43" i="9"/>
  <c r="H43" i="9"/>
  <c r="K43" i="9" s="1"/>
  <c r="J42" i="9"/>
  <c r="I42" i="9"/>
  <c r="H42" i="9"/>
  <c r="K42" i="9" s="1"/>
  <c r="J41" i="9"/>
  <c r="I41" i="9"/>
  <c r="H41" i="9"/>
  <c r="J40" i="9"/>
  <c r="I40" i="9"/>
  <c r="H40" i="9"/>
  <c r="K40" i="9" s="1"/>
  <c r="J39" i="9"/>
  <c r="I39" i="9"/>
  <c r="H39" i="9"/>
  <c r="J38" i="9"/>
  <c r="I38" i="9"/>
  <c r="H38" i="9"/>
  <c r="J37" i="9"/>
  <c r="I37" i="9"/>
  <c r="H37" i="9"/>
  <c r="J36" i="9"/>
  <c r="I36" i="9"/>
  <c r="H36" i="9"/>
  <c r="J35" i="9"/>
  <c r="I35" i="9"/>
  <c r="H35" i="9"/>
  <c r="J34" i="9"/>
  <c r="I34" i="9"/>
  <c r="H34" i="9"/>
  <c r="K34" i="9" s="1"/>
  <c r="J33" i="9"/>
  <c r="I33" i="9"/>
  <c r="H33" i="9"/>
  <c r="J32" i="9"/>
  <c r="I32" i="9"/>
  <c r="H32" i="9"/>
  <c r="K32" i="9" s="1"/>
  <c r="J31" i="9"/>
  <c r="I31" i="9"/>
  <c r="H31" i="9"/>
  <c r="J30" i="9"/>
  <c r="I30" i="9"/>
  <c r="H30" i="9"/>
  <c r="K30" i="9" s="1"/>
  <c r="J29" i="9"/>
  <c r="I29" i="9"/>
  <c r="H29" i="9"/>
  <c r="K28" i="9"/>
  <c r="J28" i="9"/>
  <c r="I28" i="9"/>
  <c r="H28" i="9"/>
  <c r="J27" i="9"/>
  <c r="I27" i="9"/>
  <c r="H27" i="9"/>
  <c r="K27" i="9" s="1"/>
  <c r="J26" i="9"/>
  <c r="I26" i="9"/>
  <c r="H26" i="9"/>
  <c r="J25" i="9"/>
  <c r="I25" i="9"/>
  <c r="H25" i="9"/>
  <c r="K25" i="9" s="1"/>
  <c r="J24" i="9"/>
  <c r="I24" i="9"/>
  <c r="H24" i="9"/>
  <c r="K24" i="9" s="1"/>
  <c r="J23" i="9"/>
  <c r="I23" i="9"/>
  <c r="H23" i="9"/>
  <c r="J22" i="9"/>
  <c r="I22" i="9"/>
  <c r="K22" i="9" s="1"/>
  <c r="H22" i="9"/>
  <c r="J21" i="9"/>
  <c r="I21" i="9"/>
  <c r="K21" i="9" s="1"/>
  <c r="H21" i="9"/>
  <c r="J20" i="9"/>
  <c r="I20" i="9"/>
  <c r="K20" i="9" s="1"/>
  <c r="H20" i="9"/>
  <c r="J19" i="9"/>
  <c r="I19" i="9"/>
  <c r="K19" i="9" s="1"/>
  <c r="H19" i="9"/>
  <c r="J18" i="9"/>
  <c r="I18" i="9"/>
  <c r="H18" i="9"/>
  <c r="J17" i="9"/>
  <c r="I17" i="9"/>
  <c r="H17" i="9"/>
  <c r="J16" i="9"/>
  <c r="I16" i="9"/>
  <c r="H16" i="9"/>
  <c r="J15" i="9"/>
  <c r="I15" i="9"/>
  <c r="H15" i="9"/>
  <c r="J14" i="9"/>
  <c r="I14" i="9"/>
  <c r="H14" i="9"/>
  <c r="K14" i="9" s="1"/>
  <c r="J13" i="9"/>
  <c r="I13" i="9"/>
  <c r="H13" i="9"/>
  <c r="J12" i="9"/>
  <c r="I12" i="9"/>
  <c r="H12" i="9"/>
  <c r="K12" i="9" s="1"/>
  <c r="J11" i="9"/>
  <c r="I11" i="9"/>
  <c r="H11" i="9"/>
  <c r="J10" i="9"/>
  <c r="I10" i="9"/>
  <c r="H10" i="9"/>
  <c r="K10" i="9" s="1"/>
  <c r="J9" i="9"/>
  <c r="I9" i="9"/>
  <c r="H9" i="9"/>
  <c r="K9" i="9" s="1"/>
  <c r="K52" i="9" l="1"/>
  <c r="K60" i="9"/>
  <c r="K11" i="9"/>
  <c r="K16" i="9"/>
  <c r="K26" i="9"/>
  <c r="K39" i="9"/>
  <c r="K57" i="9"/>
  <c r="K78" i="9"/>
  <c r="K68" i="9"/>
  <c r="K76" i="9"/>
  <c r="K18" i="9"/>
  <c r="K23" i="9"/>
  <c r="K59" i="9"/>
  <c r="K67" i="9"/>
  <c r="K80" i="9"/>
  <c r="K86" i="9"/>
  <c r="K84" i="9"/>
  <c r="K38" i="9"/>
  <c r="K41" i="9"/>
  <c r="K46" i="9"/>
  <c r="K62" i="9"/>
  <c r="K75" i="9"/>
  <c r="K83" i="9"/>
  <c r="K36" i="9"/>
  <c r="I91" i="9"/>
  <c r="J91" i="9"/>
  <c r="K37" i="9"/>
  <c r="K53" i="9"/>
  <c r="K69" i="9"/>
  <c r="K85" i="9"/>
  <c r="K35" i="9"/>
  <c r="K51" i="9"/>
  <c r="K17" i="9"/>
  <c r="K33" i="9"/>
  <c r="K49" i="9"/>
  <c r="K65" i="9"/>
  <c r="K81" i="9"/>
  <c r="K15" i="9"/>
  <c r="K31" i="9"/>
  <c r="K47" i="9"/>
  <c r="K63" i="9"/>
  <c r="K79" i="9"/>
  <c r="K13" i="9"/>
  <c r="K29" i="9"/>
  <c r="K45" i="9"/>
  <c r="K61" i="9"/>
  <c r="K77" i="9"/>
  <c r="H91" i="9"/>
  <c r="K91" i="9" l="1"/>
  <c r="K93" i="9"/>
  <c r="K92" i="9"/>
  <c r="C17" i="1" s="1"/>
  <c r="D17" i="1" s="1"/>
  <c r="K94" i="9" l="1"/>
  <c r="H28" i="7" l="1"/>
  <c r="I28" i="7"/>
  <c r="J28" i="7"/>
  <c r="K28" i="7" l="1"/>
  <c r="K47" i="4"/>
  <c r="K48" i="4"/>
  <c r="J47" i="4"/>
  <c r="J48" i="4"/>
  <c r="I47" i="4"/>
  <c r="I48" i="4"/>
  <c r="H47" i="4"/>
  <c r="H48" i="4"/>
  <c r="J61" i="7"/>
  <c r="I61" i="7"/>
  <c r="H61" i="7"/>
  <c r="J60" i="7"/>
  <c r="I60" i="7"/>
  <c r="H60" i="7"/>
  <c r="J59" i="7"/>
  <c r="I59" i="7"/>
  <c r="H59" i="7"/>
  <c r="K59" i="7" s="1"/>
  <c r="J58" i="7"/>
  <c r="I58" i="7"/>
  <c r="H58" i="7"/>
  <c r="J57" i="7"/>
  <c r="I57" i="7"/>
  <c r="H57" i="7"/>
  <c r="J56" i="7"/>
  <c r="I56" i="7"/>
  <c r="H56" i="7"/>
  <c r="K56" i="7" s="1"/>
  <c r="J55" i="7"/>
  <c r="I55" i="7"/>
  <c r="H55" i="7"/>
  <c r="J54" i="7"/>
  <c r="I54" i="7"/>
  <c r="H54" i="7"/>
  <c r="K54" i="7" s="1"/>
  <c r="J53" i="7"/>
  <c r="I53" i="7"/>
  <c r="H53" i="7"/>
  <c r="J52" i="7"/>
  <c r="I52" i="7"/>
  <c r="H52" i="7"/>
  <c r="J51" i="7"/>
  <c r="I51" i="7"/>
  <c r="H51" i="7"/>
  <c r="K51" i="7" s="1"/>
  <c r="J50" i="7"/>
  <c r="I50" i="7"/>
  <c r="H50" i="7"/>
  <c r="J49" i="7"/>
  <c r="I49" i="7"/>
  <c r="H49" i="7"/>
  <c r="K49" i="7" s="1"/>
  <c r="J48" i="7"/>
  <c r="I48" i="7"/>
  <c r="H48" i="7"/>
  <c r="J47" i="7"/>
  <c r="I47" i="7"/>
  <c r="H47" i="7"/>
  <c r="J46" i="7"/>
  <c r="I46" i="7"/>
  <c r="H46" i="7"/>
  <c r="K46" i="7" s="1"/>
  <c r="J45" i="7"/>
  <c r="I45" i="7"/>
  <c r="H45" i="7"/>
  <c r="J44" i="7"/>
  <c r="I44" i="7"/>
  <c r="H44" i="7"/>
  <c r="J43" i="7"/>
  <c r="I43" i="7"/>
  <c r="H43" i="7"/>
  <c r="K43" i="7" s="1"/>
  <c r="J42" i="7"/>
  <c r="I42" i="7"/>
  <c r="H42" i="7"/>
  <c r="J41" i="7"/>
  <c r="I41" i="7"/>
  <c r="H41" i="7"/>
  <c r="J40" i="7"/>
  <c r="I40" i="7"/>
  <c r="H40" i="7"/>
  <c r="J39" i="7"/>
  <c r="I39" i="7"/>
  <c r="H39" i="7"/>
  <c r="J38" i="7"/>
  <c r="I38" i="7"/>
  <c r="H38" i="7"/>
  <c r="K38" i="7" s="1"/>
  <c r="J37" i="7"/>
  <c r="I37" i="7"/>
  <c r="H37" i="7"/>
  <c r="J36" i="7"/>
  <c r="I36" i="7"/>
  <c r="H36" i="7"/>
  <c r="J35" i="7"/>
  <c r="I35" i="7"/>
  <c r="H35" i="7"/>
  <c r="K35" i="7" s="1"/>
  <c r="J34" i="7"/>
  <c r="I34" i="7"/>
  <c r="H34" i="7"/>
  <c r="J33" i="7"/>
  <c r="I33" i="7"/>
  <c r="H33" i="7"/>
  <c r="K33" i="7" s="1"/>
  <c r="J32" i="7"/>
  <c r="I32" i="7"/>
  <c r="H32" i="7"/>
  <c r="J31" i="7"/>
  <c r="I31" i="7"/>
  <c r="H31" i="7"/>
  <c r="J30" i="7"/>
  <c r="I30" i="7"/>
  <c r="H30" i="7"/>
  <c r="K30" i="7" s="1"/>
  <c r="J29" i="7"/>
  <c r="I29" i="7"/>
  <c r="H29" i="7"/>
  <c r="J27" i="7"/>
  <c r="I27" i="7"/>
  <c r="H27" i="7"/>
  <c r="J26" i="7"/>
  <c r="I26" i="7"/>
  <c r="H26" i="7"/>
  <c r="J25" i="7"/>
  <c r="I25" i="7"/>
  <c r="H25" i="7"/>
  <c r="J24" i="7"/>
  <c r="I24" i="7"/>
  <c r="H24" i="7"/>
  <c r="J23" i="7"/>
  <c r="I23" i="7"/>
  <c r="H23" i="7"/>
  <c r="K23" i="7" s="1"/>
  <c r="J22" i="7"/>
  <c r="I22" i="7"/>
  <c r="H22" i="7"/>
  <c r="J21" i="7"/>
  <c r="I21" i="7"/>
  <c r="H21" i="7"/>
  <c r="K21" i="7" s="1"/>
  <c r="J20" i="7"/>
  <c r="I20" i="7"/>
  <c r="H20" i="7"/>
  <c r="J19" i="7"/>
  <c r="I19" i="7"/>
  <c r="H19" i="7"/>
  <c r="J18" i="7"/>
  <c r="I18" i="7"/>
  <c r="H18" i="7"/>
  <c r="J17" i="7"/>
  <c r="I17" i="7"/>
  <c r="H17" i="7"/>
  <c r="J16" i="7"/>
  <c r="I16" i="7"/>
  <c r="H16" i="7"/>
  <c r="K16" i="7" s="1"/>
  <c r="J15" i="7"/>
  <c r="I15" i="7"/>
  <c r="H15" i="7"/>
  <c r="J14" i="7"/>
  <c r="I14" i="7"/>
  <c r="H14" i="7"/>
  <c r="J13" i="7"/>
  <c r="I13" i="7"/>
  <c r="H13" i="7"/>
  <c r="K13" i="7" s="1"/>
  <c r="J12" i="7"/>
  <c r="I12" i="7"/>
  <c r="H12" i="7"/>
  <c r="J11" i="7"/>
  <c r="I11" i="7"/>
  <c r="H11" i="7"/>
  <c r="J10" i="7"/>
  <c r="I10" i="7"/>
  <c r="H10" i="7"/>
  <c r="J9" i="7"/>
  <c r="I9" i="7"/>
  <c r="H9" i="7"/>
  <c r="K29" i="7" l="1"/>
  <c r="K37" i="7"/>
  <c r="H62" i="7"/>
  <c r="K55" i="7"/>
  <c r="K61" i="7"/>
  <c r="K26" i="7"/>
  <c r="K19" i="7"/>
  <c r="K27" i="7"/>
  <c r="K36" i="7"/>
  <c r="K11" i="7"/>
  <c r="K14" i="7"/>
  <c r="K58" i="7"/>
  <c r="K10" i="7"/>
  <c r="K18" i="7"/>
  <c r="K40" i="7"/>
  <c r="K45" i="7"/>
  <c r="K53" i="7"/>
  <c r="K24" i="7"/>
  <c r="K9" i="7"/>
  <c r="K22" i="7"/>
  <c r="K25" i="7"/>
  <c r="K31" i="7"/>
  <c r="K41" i="7"/>
  <c r="K44" i="7"/>
  <c r="K52" i="7"/>
  <c r="K12" i="7"/>
  <c r="K20" i="7"/>
  <c r="K39" i="7"/>
  <c r="K42" i="7"/>
  <c r="K47" i="7"/>
  <c r="K57" i="7"/>
  <c r="K60" i="7"/>
  <c r="I62" i="7"/>
  <c r="J62" i="7"/>
  <c r="K17" i="7"/>
  <c r="K34" i="7"/>
  <c r="K50" i="7"/>
  <c r="K15" i="7"/>
  <c r="K32" i="7"/>
  <c r="K48" i="7"/>
  <c r="K62" i="7" l="1"/>
  <c r="K64" i="7"/>
  <c r="K63" i="7"/>
  <c r="C16" i="1" s="1"/>
  <c r="D16" i="1" s="1"/>
  <c r="K65" i="7" l="1"/>
  <c r="J55" i="6"/>
  <c r="I55" i="6"/>
  <c r="H55" i="6"/>
  <c r="K55" i="6" s="1"/>
  <c r="J54" i="6"/>
  <c r="I54" i="6"/>
  <c r="H54" i="6"/>
  <c r="K54" i="6" s="1"/>
  <c r="K53" i="6"/>
  <c r="J53" i="6"/>
  <c r="I53" i="6"/>
  <c r="H53" i="6"/>
  <c r="J52" i="6"/>
  <c r="I52" i="6"/>
  <c r="H52" i="6"/>
  <c r="K52" i="6" s="1"/>
  <c r="K51" i="6"/>
  <c r="J51" i="6"/>
  <c r="I51" i="6"/>
  <c r="H51" i="6"/>
  <c r="J50" i="6"/>
  <c r="I50" i="6"/>
  <c r="K50" i="6" s="1"/>
  <c r="H50" i="6"/>
  <c r="J49" i="6"/>
  <c r="I49" i="6"/>
  <c r="K49" i="6" s="1"/>
  <c r="H49" i="6"/>
  <c r="J48" i="6"/>
  <c r="I48" i="6"/>
  <c r="K48" i="6" s="1"/>
  <c r="H48" i="6"/>
  <c r="J47" i="6"/>
  <c r="I47" i="6"/>
  <c r="K47" i="6" s="1"/>
  <c r="H47" i="6"/>
  <c r="J46" i="6"/>
  <c r="I46" i="6"/>
  <c r="K46" i="6" s="1"/>
  <c r="H46" i="6"/>
  <c r="J45" i="6"/>
  <c r="I45" i="6"/>
  <c r="K45" i="6" s="1"/>
  <c r="H45" i="6"/>
  <c r="J44" i="6"/>
  <c r="I44" i="6"/>
  <c r="K44" i="6" s="1"/>
  <c r="H44" i="6"/>
  <c r="J43" i="6"/>
  <c r="I43" i="6"/>
  <c r="K43" i="6" s="1"/>
  <c r="H43" i="6"/>
  <c r="J42" i="6"/>
  <c r="I42" i="6"/>
  <c r="K42" i="6" s="1"/>
  <c r="H42" i="6"/>
  <c r="J41" i="6"/>
  <c r="I41" i="6"/>
  <c r="K41" i="6" s="1"/>
  <c r="H41" i="6"/>
  <c r="J40" i="6"/>
  <c r="I40" i="6"/>
  <c r="K40" i="6" s="1"/>
  <c r="H40" i="6"/>
  <c r="J39" i="6"/>
  <c r="I39" i="6"/>
  <c r="K39" i="6" s="1"/>
  <c r="H39" i="6"/>
  <c r="J38" i="6"/>
  <c r="I38" i="6"/>
  <c r="K38" i="6" s="1"/>
  <c r="H38" i="6"/>
  <c r="J37" i="6"/>
  <c r="I37" i="6"/>
  <c r="K37" i="6" s="1"/>
  <c r="H37" i="6"/>
  <c r="J36" i="6"/>
  <c r="I36" i="6"/>
  <c r="K36" i="6" s="1"/>
  <c r="H36" i="6"/>
  <c r="J35" i="6"/>
  <c r="I35" i="6"/>
  <c r="K35" i="6" s="1"/>
  <c r="H35" i="6"/>
  <c r="J34" i="6"/>
  <c r="I34" i="6"/>
  <c r="K34" i="6" s="1"/>
  <c r="H34" i="6"/>
  <c r="J33" i="6"/>
  <c r="I33" i="6"/>
  <c r="K33" i="6" s="1"/>
  <c r="H33" i="6"/>
  <c r="J32" i="6"/>
  <c r="I32" i="6"/>
  <c r="K32" i="6" s="1"/>
  <c r="H32" i="6"/>
  <c r="J31" i="6"/>
  <c r="I31" i="6"/>
  <c r="K31" i="6" s="1"/>
  <c r="H31" i="6"/>
  <c r="J30" i="6"/>
  <c r="I30" i="6"/>
  <c r="K30" i="6" s="1"/>
  <c r="H30" i="6"/>
  <c r="J29" i="6"/>
  <c r="I29" i="6"/>
  <c r="K29" i="6" s="1"/>
  <c r="H29" i="6"/>
  <c r="J28" i="6"/>
  <c r="I28" i="6"/>
  <c r="K28" i="6" s="1"/>
  <c r="H28" i="6"/>
  <c r="J27" i="6"/>
  <c r="I27" i="6"/>
  <c r="K27" i="6" s="1"/>
  <c r="H27" i="6"/>
  <c r="J26" i="6"/>
  <c r="I26" i="6"/>
  <c r="K26" i="6" s="1"/>
  <c r="H26" i="6"/>
  <c r="J25" i="6"/>
  <c r="I25" i="6"/>
  <c r="K25" i="6" s="1"/>
  <c r="H25" i="6"/>
  <c r="J24" i="6"/>
  <c r="I24" i="6"/>
  <c r="K24" i="6" s="1"/>
  <c r="H24" i="6"/>
  <c r="J23" i="6"/>
  <c r="I23" i="6"/>
  <c r="K23" i="6" s="1"/>
  <c r="H23" i="6"/>
  <c r="J22" i="6"/>
  <c r="I22" i="6"/>
  <c r="K22" i="6" s="1"/>
  <c r="H22" i="6"/>
  <c r="J21" i="6"/>
  <c r="I21" i="6"/>
  <c r="K21" i="6" s="1"/>
  <c r="H21" i="6"/>
  <c r="J20" i="6"/>
  <c r="I20" i="6"/>
  <c r="K20" i="6" s="1"/>
  <c r="H20" i="6"/>
  <c r="J19" i="6"/>
  <c r="I19" i="6"/>
  <c r="K19" i="6" s="1"/>
  <c r="H19" i="6"/>
  <c r="J18" i="6"/>
  <c r="I18" i="6"/>
  <c r="H18" i="6"/>
  <c r="K18" i="6" s="1"/>
  <c r="J17" i="6"/>
  <c r="I17" i="6"/>
  <c r="K17" i="6" s="1"/>
  <c r="H17" i="6"/>
  <c r="J16" i="6"/>
  <c r="I16" i="6"/>
  <c r="K16" i="6" s="1"/>
  <c r="H16" i="6"/>
  <c r="J15" i="6"/>
  <c r="I15" i="6"/>
  <c r="K15" i="6" s="1"/>
  <c r="H15" i="6"/>
  <c r="J14" i="6"/>
  <c r="I14" i="6"/>
  <c r="K14" i="6" s="1"/>
  <c r="H14" i="6"/>
  <c r="J13" i="6"/>
  <c r="I13" i="6"/>
  <c r="K13" i="6" s="1"/>
  <c r="H13" i="6"/>
  <c r="J12" i="6"/>
  <c r="I12" i="6"/>
  <c r="H12" i="6"/>
  <c r="K12" i="6" s="1"/>
  <c r="J11" i="6"/>
  <c r="I11" i="6"/>
  <c r="H11" i="6"/>
  <c r="K11" i="6" s="1"/>
  <c r="J10" i="6"/>
  <c r="I10" i="6"/>
  <c r="H10" i="6"/>
  <c r="K10" i="6" s="1"/>
  <c r="I56" i="6" l="1"/>
  <c r="J56" i="6"/>
  <c r="K56" i="6"/>
  <c r="H56" i="6"/>
  <c r="K58" i="6" l="1"/>
  <c r="K57" i="6"/>
  <c r="C15" i="1" s="1"/>
  <c r="D15" i="1" s="1"/>
  <c r="K59" i="6" l="1"/>
  <c r="C13" i="1" l="1"/>
  <c r="D13" i="1" s="1"/>
  <c r="J46" i="4" l="1"/>
  <c r="I46" i="4"/>
  <c r="H46" i="4"/>
  <c r="K46" i="4" s="1"/>
  <c r="J45" i="4"/>
  <c r="I45" i="4"/>
  <c r="H45" i="4"/>
  <c r="J44" i="4"/>
  <c r="I44" i="4"/>
  <c r="H44" i="4"/>
  <c r="J43" i="4"/>
  <c r="I43" i="4"/>
  <c r="H43" i="4"/>
  <c r="K43" i="4" s="1"/>
  <c r="J42" i="4"/>
  <c r="I42" i="4"/>
  <c r="H42" i="4"/>
  <c r="K42" i="4" s="1"/>
  <c r="J41" i="4"/>
  <c r="I41" i="4"/>
  <c r="H41" i="4"/>
  <c r="K41" i="4" s="1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J33" i="4"/>
  <c r="I33" i="4"/>
  <c r="H33" i="4"/>
  <c r="J32" i="4"/>
  <c r="I32" i="4"/>
  <c r="H32" i="4"/>
  <c r="J31" i="4"/>
  <c r="I31" i="4"/>
  <c r="H31" i="4"/>
  <c r="J30" i="4"/>
  <c r="I30" i="4"/>
  <c r="H30" i="4"/>
  <c r="K30" i="4" s="1"/>
  <c r="J29" i="4"/>
  <c r="I29" i="4"/>
  <c r="H29" i="4"/>
  <c r="J28" i="4"/>
  <c r="I28" i="4"/>
  <c r="H28" i="4"/>
  <c r="J27" i="4"/>
  <c r="I27" i="4"/>
  <c r="H27" i="4"/>
  <c r="J26" i="4"/>
  <c r="I26" i="4"/>
  <c r="H26" i="4"/>
  <c r="K26" i="4" s="1"/>
  <c r="J25" i="4"/>
  <c r="I25" i="4"/>
  <c r="H25" i="4"/>
  <c r="K25" i="4" s="1"/>
  <c r="J24" i="4"/>
  <c r="I24" i="4"/>
  <c r="H24" i="4"/>
  <c r="K24" i="4" s="1"/>
  <c r="J23" i="4"/>
  <c r="I23" i="4"/>
  <c r="H23" i="4"/>
  <c r="J22" i="4"/>
  <c r="I22" i="4"/>
  <c r="H22" i="4"/>
  <c r="J21" i="4"/>
  <c r="I21" i="4"/>
  <c r="H21" i="4"/>
  <c r="K21" i="4" s="1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K16" i="4" s="1"/>
  <c r="J15" i="4"/>
  <c r="I15" i="4"/>
  <c r="H15" i="4"/>
  <c r="J14" i="4"/>
  <c r="I14" i="4"/>
  <c r="H14" i="4"/>
  <c r="J13" i="4"/>
  <c r="I13" i="4"/>
  <c r="H13" i="4"/>
  <c r="K13" i="4" s="1"/>
  <c r="J12" i="4"/>
  <c r="I12" i="4"/>
  <c r="H12" i="4"/>
  <c r="J11" i="4"/>
  <c r="I11" i="4"/>
  <c r="H11" i="4"/>
  <c r="K11" i="4" s="1"/>
  <c r="J10" i="4"/>
  <c r="I10" i="4"/>
  <c r="I49" i="4" s="1"/>
  <c r="H10" i="4"/>
  <c r="J47" i="3"/>
  <c r="I47" i="3"/>
  <c r="H47" i="3"/>
  <c r="K47" i="3" s="1"/>
  <c r="J46" i="3"/>
  <c r="I46" i="3"/>
  <c r="H46" i="3"/>
  <c r="K45" i="3"/>
  <c r="J45" i="3"/>
  <c r="I45" i="3"/>
  <c r="H45" i="3"/>
  <c r="J44" i="3"/>
  <c r="I44" i="3"/>
  <c r="H44" i="3"/>
  <c r="K44" i="3" s="1"/>
  <c r="J43" i="3"/>
  <c r="I43" i="3"/>
  <c r="H43" i="3"/>
  <c r="J42" i="3"/>
  <c r="I42" i="3"/>
  <c r="H42" i="3"/>
  <c r="K42" i="3" s="1"/>
  <c r="J41" i="3"/>
  <c r="I41" i="3"/>
  <c r="H41" i="3"/>
  <c r="J40" i="3"/>
  <c r="I40" i="3"/>
  <c r="H40" i="3"/>
  <c r="J39" i="3"/>
  <c r="I39" i="3"/>
  <c r="H39" i="3"/>
  <c r="K39" i="3" s="1"/>
  <c r="J38" i="3"/>
  <c r="I38" i="3"/>
  <c r="H38" i="3"/>
  <c r="J37" i="3"/>
  <c r="I37" i="3"/>
  <c r="H37" i="3"/>
  <c r="K37" i="3" s="1"/>
  <c r="J36" i="3"/>
  <c r="I36" i="3"/>
  <c r="H36" i="3"/>
  <c r="K36" i="3" s="1"/>
  <c r="J35" i="3"/>
  <c r="I35" i="3"/>
  <c r="H35" i="3"/>
  <c r="J34" i="3"/>
  <c r="I34" i="3"/>
  <c r="H34" i="3"/>
  <c r="K34" i="3" s="1"/>
  <c r="J33" i="3"/>
  <c r="I33" i="3"/>
  <c r="H33" i="3"/>
  <c r="K33" i="3" s="1"/>
  <c r="J32" i="3"/>
  <c r="I32" i="3"/>
  <c r="H32" i="3"/>
  <c r="K32" i="3" s="1"/>
  <c r="J31" i="3"/>
  <c r="I31" i="3"/>
  <c r="H31" i="3"/>
  <c r="J30" i="3"/>
  <c r="I30" i="3"/>
  <c r="H30" i="3"/>
  <c r="J29" i="3"/>
  <c r="I29" i="3"/>
  <c r="H29" i="3"/>
  <c r="J28" i="3"/>
  <c r="I28" i="3"/>
  <c r="H28" i="3"/>
  <c r="K28" i="3" s="1"/>
  <c r="J27" i="3"/>
  <c r="I27" i="3"/>
  <c r="H27" i="3"/>
  <c r="J26" i="3"/>
  <c r="I26" i="3"/>
  <c r="H26" i="3"/>
  <c r="K26" i="3" s="1"/>
  <c r="J25" i="3"/>
  <c r="I25" i="3"/>
  <c r="H25" i="3"/>
  <c r="K25" i="3" s="1"/>
  <c r="J24" i="3"/>
  <c r="I24" i="3"/>
  <c r="H24" i="3"/>
  <c r="J23" i="3"/>
  <c r="I23" i="3"/>
  <c r="H23" i="3"/>
  <c r="K23" i="3" s="1"/>
  <c r="J22" i="3"/>
  <c r="I22" i="3"/>
  <c r="H22" i="3"/>
  <c r="J21" i="3"/>
  <c r="I21" i="3"/>
  <c r="H21" i="3"/>
  <c r="K21" i="3" s="1"/>
  <c r="J20" i="3"/>
  <c r="I20" i="3"/>
  <c r="H20" i="3"/>
  <c r="J19" i="3"/>
  <c r="I19" i="3"/>
  <c r="H19" i="3"/>
  <c r="J18" i="3"/>
  <c r="I18" i="3"/>
  <c r="H18" i="3"/>
  <c r="K18" i="3" s="1"/>
  <c r="J17" i="3"/>
  <c r="I17" i="3"/>
  <c r="H17" i="3"/>
  <c r="K17" i="3" s="1"/>
  <c r="J16" i="3"/>
  <c r="I16" i="3"/>
  <c r="H16" i="3"/>
  <c r="J15" i="3"/>
  <c r="I15" i="3"/>
  <c r="H15" i="3"/>
  <c r="K15" i="3" s="1"/>
  <c r="J14" i="3"/>
  <c r="I14" i="3"/>
  <c r="H14" i="3"/>
  <c r="J13" i="3"/>
  <c r="I13" i="3"/>
  <c r="H13" i="3"/>
  <c r="K13" i="3" s="1"/>
  <c r="J12" i="3"/>
  <c r="I12" i="3"/>
  <c r="H12" i="3"/>
  <c r="K12" i="3" s="1"/>
  <c r="J11" i="3"/>
  <c r="I11" i="3"/>
  <c r="H11" i="3"/>
  <c r="J10" i="3"/>
  <c r="I10" i="3"/>
  <c r="H10" i="3"/>
  <c r="K10" i="3" s="1"/>
  <c r="K31" i="3" l="1"/>
  <c r="K40" i="4"/>
  <c r="K29" i="3"/>
  <c r="K22" i="4"/>
  <c r="K43" i="3"/>
  <c r="K11" i="3"/>
  <c r="K27" i="3"/>
  <c r="K40" i="3"/>
  <c r="K12" i="4"/>
  <c r="K23" i="4"/>
  <c r="K28" i="4"/>
  <c r="K20" i="3"/>
  <c r="J49" i="4"/>
  <c r="K41" i="3"/>
  <c r="K22" i="3"/>
  <c r="K30" i="3"/>
  <c r="K35" i="3"/>
  <c r="K10" i="4"/>
  <c r="H49" i="4"/>
  <c r="K18" i="4"/>
  <c r="K39" i="4"/>
  <c r="K20" i="4"/>
  <c r="K38" i="4"/>
  <c r="K27" i="4"/>
  <c r="K35" i="4"/>
  <c r="K34" i="4"/>
  <c r="K44" i="4"/>
  <c r="K36" i="4"/>
  <c r="K19" i="4"/>
  <c r="K37" i="4"/>
  <c r="K14" i="4"/>
  <c r="K32" i="4"/>
  <c r="K15" i="4"/>
  <c r="K29" i="4"/>
  <c r="K45" i="4"/>
  <c r="K17" i="4"/>
  <c r="K33" i="4"/>
  <c r="K31" i="4"/>
  <c r="I48" i="3"/>
  <c r="K16" i="3"/>
  <c r="K24" i="3"/>
  <c r="K38" i="3"/>
  <c r="K14" i="3"/>
  <c r="K19" i="3"/>
  <c r="K46" i="3"/>
  <c r="J48" i="3"/>
  <c r="H48" i="3"/>
  <c r="K49" i="4" l="1"/>
  <c r="K48" i="3"/>
  <c r="K51" i="4"/>
  <c r="K50" i="4"/>
  <c r="C12" i="1" s="1"/>
  <c r="D12" i="1" s="1"/>
  <c r="K50" i="3"/>
  <c r="K49" i="3"/>
  <c r="C11" i="1" l="1"/>
  <c r="D11" i="1" s="1"/>
  <c r="K52" i="4"/>
  <c r="K51" i="3"/>
  <c r="K114" i="2" l="1"/>
  <c r="J114" i="2"/>
  <c r="I114" i="2"/>
  <c r="L114" i="2" s="1"/>
  <c r="K113" i="2"/>
  <c r="J113" i="2"/>
  <c r="I113" i="2"/>
  <c r="L113" i="2" s="1"/>
  <c r="K112" i="2"/>
  <c r="J112" i="2"/>
  <c r="I112" i="2"/>
  <c r="K111" i="2"/>
  <c r="J111" i="2"/>
  <c r="I111" i="2"/>
  <c r="L111" i="2" s="1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L100" i="2" s="1"/>
  <c r="K99" i="2"/>
  <c r="J99" i="2"/>
  <c r="I99" i="2"/>
  <c r="K98" i="2"/>
  <c r="J98" i="2"/>
  <c r="I98" i="2"/>
  <c r="L98" i="2" s="1"/>
  <c r="K97" i="2"/>
  <c r="J97" i="2"/>
  <c r="I97" i="2"/>
  <c r="K96" i="2"/>
  <c r="J96" i="2"/>
  <c r="I96" i="2"/>
  <c r="K95" i="2"/>
  <c r="J95" i="2"/>
  <c r="I95" i="2"/>
  <c r="L95" i="2" s="1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L84" i="2" s="1"/>
  <c r="K83" i="2"/>
  <c r="J83" i="2"/>
  <c r="I83" i="2"/>
  <c r="K82" i="2"/>
  <c r="J82" i="2"/>
  <c r="I82" i="2"/>
  <c r="L82" i="2" s="1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L66" i="2" s="1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L62" i="2" s="1"/>
  <c r="K61" i="2"/>
  <c r="J61" i="2"/>
  <c r="I61" i="2"/>
  <c r="K60" i="2"/>
  <c r="J60" i="2"/>
  <c r="I60" i="2"/>
  <c r="K59" i="2"/>
  <c r="J59" i="2"/>
  <c r="I59" i="2"/>
  <c r="L59" i="2" s="1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L54" i="2" s="1"/>
  <c r="K53" i="2"/>
  <c r="J53" i="2"/>
  <c r="I53" i="2"/>
  <c r="K52" i="2"/>
  <c r="J52" i="2"/>
  <c r="I52" i="2"/>
  <c r="K51" i="2"/>
  <c r="J51" i="2"/>
  <c r="I51" i="2"/>
  <c r="K50" i="2"/>
  <c r="J50" i="2"/>
  <c r="I50" i="2"/>
  <c r="L50" i="2" s="1"/>
  <c r="K49" i="2"/>
  <c r="J49" i="2"/>
  <c r="I49" i="2"/>
  <c r="L49" i="2" s="1"/>
  <c r="K48" i="2"/>
  <c r="J48" i="2"/>
  <c r="I48" i="2"/>
  <c r="K47" i="2"/>
  <c r="J47" i="2"/>
  <c r="I47" i="2"/>
  <c r="K46" i="2"/>
  <c r="J46" i="2"/>
  <c r="I46" i="2"/>
  <c r="L46" i="2" s="1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L38" i="2" s="1"/>
  <c r="K37" i="2"/>
  <c r="J37" i="2"/>
  <c r="I37" i="2"/>
  <c r="K36" i="2"/>
  <c r="J36" i="2"/>
  <c r="I36" i="2"/>
  <c r="L36" i="2" s="1"/>
  <c r="K35" i="2"/>
  <c r="J35" i="2"/>
  <c r="I35" i="2"/>
  <c r="K34" i="2"/>
  <c r="J34" i="2"/>
  <c r="I34" i="2"/>
  <c r="L34" i="2" s="1"/>
  <c r="K33" i="2"/>
  <c r="J33" i="2"/>
  <c r="I33" i="2"/>
  <c r="L33" i="2" s="1"/>
  <c r="K32" i="2"/>
  <c r="J32" i="2"/>
  <c r="I32" i="2"/>
  <c r="K31" i="2"/>
  <c r="J31" i="2"/>
  <c r="I31" i="2"/>
  <c r="L31" i="2" s="1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L20" i="2" s="1"/>
  <c r="K19" i="2"/>
  <c r="J19" i="2"/>
  <c r="I19" i="2"/>
  <c r="K18" i="2"/>
  <c r="J18" i="2"/>
  <c r="I18" i="2"/>
  <c r="L18" i="2" s="1"/>
  <c r="K17" i="2"/>
  <c r="J17" i="2"/>
  <c r="I17" i="2"/>
  <c r="K16" i="2"/>
  <c r="J16" i="2"/>
  <c r="I16" i="2"/>
  <c r="K15" i="2"/>
  <c r="J15" i="2"/>
  <c r="I15" i="2"/>
  <c r="L15" i="2" s="1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L30" i="2" l="1"/>
  <c r="L96" i="2"/>
  <c r="L60" i="2"/>
  <c r="L76" i="2"/>
  <c r="L78" i="2"/>
  <c r="L77" i="2"/>
  <c r="L93" i="2"/>
  <c r="L14" i="2"/>
  <c r="L16" i="2"/>
  <c r="L56" i="2"/>
  <c r="L72" i="2"/>
  <c r="L74" i="2"/>
  <c r="L22" i="2"/>
  <c r="L40" i="2"/>
  <c r="L63" i="2"/>
  <c r="L68" i="2"/>
  <c r="L81" i="2"/>
  <c r="L86" i="2"/>
  <c r="L94" i="2"/>
  <c r="L107" i="2"/>
  <c r="L17" i="2"/>
  <c r="L32" i="2"/>
  <c r="L43" i="2"/>
  <c r="L58" i="2"/>
  <c r="L61" i="2"/>
  <c r="L97" i="2"/>
  <c r="L102" i="2"/>
  <c r="L110" i="2"/>
  <c r="L13" i="2"/>
  <c r="L26" i="2"/>
  <c r="L29" i="2"/>
  <c r="L64" i="2"/>
  <c r="L75" i="2"/>
  <c r="L108" i="2"/>
  <c r="L12" i="2"/>
  <c r="L28" i="2"/>
  <c r="L24" i="2"/>
  <c r="L47" i="2"/>
  <c r="L52" i="2"/>
  <c r="L65" i="2"/>
  <c r="L70" i="2"/>
  <c r="L88" i="2"/>
  <c r="L106" i="2"/>
  <c r="L109" i="2"/>
  <c r="L11" i="2"/>
  <c r="L27" i="2"/>
  <c r="L45" i="2"/>
  <c r="L80" i="2"/>
  <c r="L91" i="2"/>
  <c r="L104" i="2"/>
  <c r="L112" i="2"/>
  <c r="L92" i="2"/>
  <c r="L90" i="2"/>
  <c r="L79" i="2"/>
  <c r="L48" i="2"/>
  <c r="L44" i="2"/>
  <c r="L10" i="2"/>
  <c r="L42" i="2"/>
  <c r="L21" i="2"/>
  <c r="L37" i="2"/>
  <c r="L53" i="2"/>
  <c r="L69" i="2"/>
  <c r="L85" i="2"/>
  <c r="L101" i="2"/>
  <c r="L19" i="2"/>
  <c r="L35" i="2"/>
  <c r="L51" i="2"/>
  <c r="L67" i="2"/>
  <c r="L83" i="2"/>
  <c r="L99" i="2"/>
  <c r="J115" i="2"/>
  <c r="L25" i="2"/>
  <c r="L41" i="2"/>
  <c r="L57" i="2"/>
  <c r="L73" i="2"/>
  <c r="L89" i="2"/>
  <c r="L105" i="2"/>
  <c r="K115" i="2"/>
  <c r="L23" i="2"/>
  <c r="L39" i="2"/>
  <c r="L55" i="2"/>
  <c r="L71" i="2"/>
  <c r="L87" i="2"/>
  <c r="L103" i="2"/>
  <c r="I115" i="2"/>
  <c r="L115" i="2" l="1"/>
  <c r="L117" i="2"/>
  <c r="L116" i="2"/>
  <c r="C10" i="1" s="1"/>
  <c r="D10" i="1" s="1"/>
  <c r="D9" i="1" s="1"/>
  <c r="L118" i="2" l="1"/>
</calcChain>
</file>

<file path=xl/sharedStrings.xml><?xml version="1.0" encoding="utf-8"?>
<sst xmlns="http://schemas.openxmlformats.org/spreadsheetml/2006/main" count="1440" uniqueCount="609">
  <si>
    <t xml:space="preserve">Объект: "Индивидуальный жилой дом на участке, расположенном по адресу:Индивидуальный жилой дом, расположенный по адресу: Республика Крым, город Ялта, пгт. Гаспра, </t>
  </si>
  <si>
    <t>ул. им. М. Горького, в районе дома №26"</t>
  </si>
  <si>
    <t>Работы: "Устройство железобетонной каркаса дома"</t>
  </si>
  <si>
    <t>№</t>
  </si>
  <si>
    <t>Наименование работ и материалов</t>
  </si>
  <si>
    <t>Ед.изм.</t>
  </si>
  <si>
    <t>Кол-во</t>
  </si>
  <si>
    <t>Стоимость единицы, руб.</t>
  </si>
  <si>
    <t>Общая стоимость, руб.</t>
  </si>
  <si>
    <t>Стоимость работ</t>
  </si>
  <si>
    <t>Стоимость материалов</t>
  </si>
  <si>
    <t>Стоимость машин и механизмов</t>
  </si>
  <si>
    <t>Всего</t>
  </si>
  <si>
    <t xml:space="preserve">Геодезическое сопровождение </t>
  </si>
  <si>
    <t>услуга</t>
  </si>
  <si>
    <t xml:space="preserve">Доставка арматуры манипулятором </t>
  </si>
  <si>
    <t>рейс</t>
  </si>
  <si>
    <t>Доставка опалубки и комплектующих бортовым автомобилем</t>
  </si>
  <si>
    <t>Разгрузка материалов</t>
  </si>
  <si>
    <t>чел/час</t>
  </si>
  <si>
    <t xml:space="preserve">Устройство основания из щебня </t>
  </si>
  <si>
    <r>
      <t xml:space="preserve">Работа экскаватора (планировка щебня)  </t>
    </r>
    <r>
      <rPr>
        <i/>
        <sz val="14"/>
        <rFont val="Calibri"/>
        <family val="2"/>
        <charset val="204"/>
        <scheme val="minor"/>
      </rPr>
      <t>-закрытие по факту</t>
    </r>
  </si>
  <si>
    <t>маш/час</t>
  </si>
  <si>
    <t>Щебень с доставкой</t>
  </si>
  <si>
    <t>тн</t>
  </si>
  <si>
    <t>Устройство бетонной  подготовки</t>
  </si>
  <si>
    <t>м2</t>
  </si>
  <si>
    <t xml:space="preserve">Бетон В7,5 </t>
  </si>
  <si>
    <t>м3</t>
  </si>
  <si>
    <t>Доставка бетона</t>
  </si>
  <si>
    <t>Работа автобетононасоса (подача + 2 часа)</t>
  </si>
  <si>
    <t>Нанесение праймера на подбетонку</t>
  </si>
  <si>
    <t>Устройство оклеечной гидроизоляции в 1 слой</t>
  </si>
  <si>
    <t>Укладка шиповидной мембраны</t>
  </si>
  <si>
    <t>Доствка материалов бортовым автомобилем</t>
  </si>
  <si>
    <t>Праймер битумный Технониколь №01 (18л)</t>
  </si>
  <si>
    <t>шт</t>
  </si>
  <si>
    <t>Технониколь ЭПП 3мм, (15 м2)</t>
  </si>
  <si>
    <t>Пропан</t>
  </si>
  <si>
    <t>л</t>
  </si>
  <si>
    <t xml:space="preserve">Шиповидная мембрана Плантер </t>
  </si>
  <si>
    <t xml:space="preserve">м2 </t>
  </si>
  <si>
    <t>Устройство ЖБ фундаментной плиты 300 мм</t>
  </si>
  <si>
    <t xml:space="preserve">Бетон В 22,5 </t>
  </si>
  <si>
    <t xml:space="preserve">Работа автобетононасоса </t>
  </si>
  <si>
    <t>Арм. Ø8 А240с</t>
  </si>
  <si>
    <t>мп</t>
  </si>
  <si>
    <t>Арм. Ø10 А500с</t>
  </si>
  <si>
    <t>Арм. Ø12 А500с</t>
  </si>
  <si>
    <t>Арм. Ø22 А500с</t>
  </si>
  <si>
    <t>Проволока вязальная</t>
  </si>
  <si>
    <t>кг</t>
  </si>
  <si>
    <t>Фиксаторы защитного слоя</t>
  </si>
  <si>
    <t>Диски отрезные, гвозди, монтажная пена, буры по бетону, саморезы (Списание по факту)</t>
  </si>
  <si>
    <t>комплект</t>
  </si>
  <si>
    <t>Устройство ЖБ стен цоколя 300мм</t>
  </si>
  <si>
    <t>Устройство ЖБ колонн 1го этажа 300х300 мм</t>
  </si>
  <si>
    <t>Сварка арм. колонн Ø22</t>
  </si>
  <si>
    <t>стык</t>
  </si>
  <si>
    <t>Электроды УОНИ Ø4 (5 кг)</t>
  </si>
  <si>
    <t>пач</t>
  </si>
  <si>
    <t>Устройство ЖБ плиты чернового пола 100 мм</t>
  </si>
  <si>
    <t>Устройство ЖБ перекрытия 160 мм на отм. +3,180</t>
  </si>
  <si>
    <t>Устройство ЖБ ригелей 400х300, на отм. +3,180</t>
  </si>
  <si>
    <t>Сварка арм. ригелей Ø18</t>
  </si>
  <si>
    <t>Устройство ЖБ лестницы с -0,120 до +3,180</t>
  </si>
  <si>
    <t xml:space="preserve">Бетон В22,5 </t>
  </si>
  <si>
    <t>Арм. Ø16 А500с</t>
  </si>
  <si>
    <t>Арм. Ø18 А500с</t>
  </si>
  <si>
    <t>Сетка из Ø5 Вр1, 100х100; 1х2 м</t>
  </si>
  <si>
    <t>Пиломатериалы (брус 100х50)</t>
  </si>
  <si>
    <t>Фанера ламинированная 2,44х1,22 м</t>
  </si>
  <si>
    <t>лист</t>
  </si>
  <si>
    <t>Работа автобетононасоса</t>
  </si>
  <si>
    <t>Устройство галтели из цементно-песчаного раствора</t>
  </si>
  <si>
    <t>Нанесение праймера</t>
  </si>
  <si>
    <t>Устройство оклеечной гидроизоляции стен цоколя и фундамента в 1 слой</t>
  </si>
  <si>
    <t xml:space="preserve">Монтаж защитной мембраны </t>
  </si>
  <si>
    <t>Цемент 25 кг</t>
  </si>
  <si>
    <t>Песок 40 кг</t>
  </si>
  <si>
    <t>Шиповидная мембрана Плантер</t>
  </si>
  <si>
    <t>Разгрузка и укладка пенополистирольных блоков под основание пола</t>
  </si>
  <si>
    <t>Блоки из пенополистирола</t>
  </si>
  <si>
    <t>Доставка блоков манипулятором из Симферополя</t>
  </si>
  <si>
    <t>Устройство ЖБ колонн 2го этажа 300х300 мм</t>
  </si>
  <si>
    <t xml:space="preserve">Сварка анкерных пластин колонн </t>
  </si>
  <si>
    <t>Анкерная пластина 80х80х6 (чашка)</t>
  </si>
  <si>
    <t>Устройство ЖБ перекрытия 160 мм на отм. +6,480</t>
  </si>
  <si>
    <t>Устройство ЖБ ригелей 400х300, на отм. +6,480</t>
  </si>
  <si>
    <t>Устройство ЖБ лестницы с +3,180 до +6,480</t>
  </si>
  <si>
    <t>Устройство ЖБ парапетов (200х700; 1200х250) на отм. +6,480</t>
  </si>
  <si>
    <t>Устройство ЖБ колон и балок (300х400) в отм. +6,480… +8,080</t>
  </si>
  <si>
    <t>Уборка и погрузка строймусора</t>
  </si>
  <si>
    <t>Вывоз строймусора (контейнер 8 м3)</t>
  </si>
  <si>
    <t>Погрузка бытовки опалубки, инвентаря и оборудования на вывоз</t>
  </si>
  <si>
    <t>Вывоз бытовки опалубки, инвентаря и оборудования манипулятором</t>
  </si>
  <si>
    <t>Вывоз опалубки и комплектующих бортовым автомобилем</t>
  </si>
  <si>
    <t>Итого по смете прямые затраты:</t>
  </si>
  <si>
    <t>Всего договорная цена:</t>
  </si>
  <si>
    <t xml:space="preserve">Заказчик </t>
  </si>
  <si>
    <t xml:space="preserve">Подрядчик </t>
  </si>
  <si>
    <t>___________________________________ Чекан М. А.</t>
  </si>
  <si>
    <t>СМЕТНЫЙ РАСЧЕТ №1</t>
  </si>
  <si>
    <t xml:space="preserve">__________________________________ </t>
  </si>
  <si>
    <t>Накладные расходы 10% (от стоимости работ ):</t>
  </si>
  <si>
    <t>Сметная прибыль 15% (от стоимости работ ):</t>
  </si>
  <si>
    <t>тонн</t>
  </si>
  <si>
    <t>Ручная подчистка дна котлована до 100мм.</t>
  </si>
  <si>
    <t>№ п/п</t>
  </si>
  <si>
    <t>Виды работ</t>
  </si>
  <si>
    <t>Железобетонные работы с опалубкой компании</t>
  </si>
  <si>
    <t>Работы: "Кладка стен и перегородок"</t>
  </si>
  <si>
    <t>Погрузка-разгрузка и перенос материалов</t>
  </si>
  <si>
    <t>чел-час</t>
  </si>
  <si>
    <t>Доставка металла, клея, цемента, сетки манипулятором</t>
  </si>
  <si>
    <t>Доставка лесов и оборудования борт. Авто (до 2т)</t>
  </si>
  <si>
    <t>Доставка кирпича манипулятором из Ялты</t>
  </si>
  <si>
    <t>Доставка газоблока манипулятором из Ялты</t>
  </si>
  <si>
    <t>Работа автокрана по подаче материалов на 2 этаж и кровлю</t>
  </si>
  <si>
    <t>маш-час</t>
  </si>
  <si>
    <t>Кладка стен из газоблока 300мм (гараж,техпомещение)</t>
  </si>
  <si>
    <t>Кладка стен из газоблока 300мм (1й этаж)</t>
  </si>
  <si>
    <t>Кладка перегородок из кирпича 120мм (1й этаж)</t>
  </si>
  <si>
    <t>Кладка стен из газоблока 300мм (2й этаж)</t>
  </si>
  <si>
    <t>Кладка перегородок из кирпича 120мм (2й этаж)</t>
  </si>
  <si>
    <t>Кладка фронтонов из газоблока 300мм (3й этаж)</t>
  </si>
  <si>
    <t>Кладка перегородок из кирпича 120мм (3й этаж)</t>
  </si>
  <si>
    <t xml:space="preserve">Кладка вентшахт из кирпича 120мм                    </t>
  </si>
  <si>
    <t>Газоблок 625х300х200 (оплачено)</t>
  </si>
  <si>
    <t>Кирпич 250х120х65</t>
  </si>
  <si>
    <t>Цемент (25 кг)</t>
  </si>
  <si>
    <t xml:space="preserve">Песок  </t>
  </si>
  <si>
    <t>Доставка песка самосвалом</t>
  </si>
  <si>
    <t>Клей для газоблока (25 кг)</t>
  </si>
  <si>
    <t>Сетка из Ø3 Вр1, 50х50 мм (1х2м)</t>
  </si>
  <si>
    <t>Пластификатор для раствора (5л)</t>
  </si>
  <si>
    <t>Пенопласт 20 мм</t>
  </si>
  <si>
    <t>Арматура Ø10 А500с</t>
  </si>
  <si>
    <t>Диски отрезные по металлу, камню, буры по бетону</t>
  </si>
  <si>
    <t>компл.</t>
  </si>
  <si>
    <t>Пена монтажная (под пистолет)</t>
  </si>
  <si>
    <t>бал.</t>
  </si>
  <si>
    <t>Электроды Ø4мм АНО (5 кг)</t>
  </si>
  <si>
    <t>Анкерный болт М12х90</t>
  </si>
  <si>
    <t>Уголок 63х63х5</t>
  </si>
  <si>
    <t>Полоса 50х5</t>
  </si>
  <si>
    <t>Грунтовка ГФ021 (2,8 кг)</t>
  </si>
  <si>
    <t xml:space="preserve">Уайт-спирит </t>
  </si>
  <si>
    <t>Погрузка строймусора и отходов</t>
  </si>
  <si>
    <t>Вывоз строймусора (контейнер 8 м.куб)</t>
  </si>
  <si>
    <t>СМЕТНЫЙ РАСЧЕТ №2</t>
  </si>
  <si>
    <t xml:space="preserve">Изготовление, окраска и монтаж металлоконструкций кладки (техпомещение)                   </t>
  </si>
  <si>
    <t xml:space="preserve">Изготовление, окраска и монтаж металлоконструкций кладки (1й этаж)                   </t>
  </si>
  <si>
    <t xml:space="preserve">Изготовление, окраска и монтаж металлоконструкций кладки (2й этаж)                   </t>
  </si>
  <si>
    <t xml:space="preserve">Изготовление, окраска и монтаж металлоконструкций кладки (3й этаж)                             </t>
  </si>
  <si>
    <t>Кладка стен и перегородок</t>
  </si>
  <si>
    <t>стоимость материалов формируется на основании запроса стоиомости от поставщика на день закупки</t>
  </si>
  <si>
    <t>Работы: "Устройство кровли "</t>
  </si>
  <si>
    <t>Разгрузка, подъем материалов и изделий</t>
  </si>
  <si>
    <t>Доставка материалов бортовым автомобилем из Ялты</t>
  </si>
  <si>
    <t>Доставка материалов манипулятором из Ялты</t>
  </si>
  <si>
    <t>Обработка деревянных элементов огнебиозащитным составом</t>
  </si>
  <si>
    <t>Огнебиозащита "Бастион" (5 кг)</t>
  </si>
  <si>
    <t>Устройство комплекса кровли и подшивка карнизов</t>
  </si>
  <si>
    <t>Обшивка вентшахты</t>
  </si>
  <si>
    <t>Профлист ПС-10 (матовый)</t>
  </si>
  <si>
    <t>Монтаж колпака на вентшахту</t>
  </si>
  <si>
    <t>Колпак металлический 2х0,8 м (изделие)</t>
  </si>
  <si>
    <t>Брус 150х50 (6м)</t>
  </si>
  <si>
    <t>Брус 200х100 (6м)</t>
  </si>
  <si>
    <t>Брус 150х100 (6м)</t>
  </si>
  <si>
    <t>Брус 100х100 (6м)</t>
  </si>
  <si>
    <t>Доска 100х25 (6м)</t>
  </si>
  <si>
    <t xml:space="preserve">Доска 50х25 </t>
  </si>
  <si>
    <t>Доставка доски из Симферополя</t>
  </si>
  <si>
    <t xml:space="preserve">OSB плита 12мм </t>
  </si>
  <si>
    <t>Утеплитель минераловатный рулонный 50 мм 24 м2.</t>
  </si>
  <si>
    <t>уп</t>
  </si>
  <si>
    <t>Уголок крепежный, усиленный 105х90</t>
  </si>
  <si>
    <t>Шуруп глухарь по дереву 10х120</t>
  </si>
  <si>
    <t>Шуруп по дереву 75</t>
  </si>
  <si>
    <t>Шуруп по дереву 55</t>
  </si>
  <si>
    <r>
      <t>Битумная черепица SHINGLAS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rgb="FFFF0000"/>
        <rFont val="Calibri"/>
        <family val="2"/>
        <charset val="204"/>
        <scheme val="minor"/>
      </rPr>
      <t>(цвет и производителя согласовать с заказчиком)</t>
    </r>
  </si>
  <si>
    <t>Подкладочный ковер ANDEREP 40 м 2</t>
  </si>
  <si>
    <t>Пленка паро-гидро барьер (рулон 75 м2)</t>
  </si>
  <si>
    <t>Профлист ПС-10  (матовый) 0,6х1,18 м</t>
  </si>
  <si>
    <t xml:space="preserve">Гнутые элементы по эскизам (длина 2м) </t>
  </si>
  <si>
    <t>Водосточный желоб (3м)</t>
  </si>
  <si>
    <t>Кронштейн для желоба</t>
  </si>
  <si>
    <t>Водосточная воронка</t>
  </si>
  <si>
    <t>Заглушка желоба</t>
  </si>
  <si>
    <t>Соеденитель желоба</t>
  </si>
  <si>
    <t>Колено водосточной трубы</t>
  </si>
  <si>
    <t>Угол желоба 90°</t>
  </si>
  <si>
    <t>Серла, буры, биты, скобы, макловицы - закрытие по факту</t>
  </si>
  <si>
    <t>компл</t>
  </si>
  <si>
    <t>_________________________________ Чекан М. А.</t>
  </si>
  <si>
    <t>СМЕТНЫЙ РАСЧЕТ №3</t>
  </si>
  <si>
    <t xml:space="preserve">________________________________ </t>
  </si>
  <si>
    <t>Монтаж водосточной системы желобов ( верткильная система после фасада)</t>
  </si>
  <si>
    <t>Утепленная кровля с карнизами и водосточными желобами</t>
  </si>
  <si>
    <t>общая стоимость работ, руб</t>
  </si>
  <si>
    <t>цена работы за кв.м.</t>
  </si>
  <si>
    <t>Стоимость работ по строительству индивидуального жилого дома на 218 кв.м.</t>
  </si>
  <si>
    <t>Фото фасада дома</t>
  </si>
  <si>
    <t>Поз:ОК-1</t>
  </si>
  <si>
    <t>Кол-во:4</t>
  </si>
  <si>
    <t xml:space="preserve">Alumin Techno W62  </t>
  </si>
  <si>
    <t>RAL7016 мат</t>
  </si>
  <si>
    <t>Периметр (с вставками):10,4m</t>
  </si>
  <si>
    <t>Площадь (с вставками): 6,7m²</t>
  </si>
  <si>
    <t>Рама: 2420x2760mm</t>
  </si>
  <si>
    <t>Створка: 976x2198mm</t>
  </si>
  <si>
    <t>Поз:ОК-2</t>
  </si>
  <si>
    <t>Кол-во:1</t>
  </si>
  <si>
    <t>Периметр (с вставками):9m</t>
  </si>
  <si>
    <t>Площадь (с вставками): 4,7m²</t>
  </si>
  <si>
    <t>Рама: 1720x2760mm</t>
  </si>
  <si>
    <t>Створка: 818x2198mm, 818x2198mm</t>
  </si>
  <si>
    <t>Поз:ОК-3</t>
  </si>
  <si>
    <t>Кол-во:6</t>
  </si>
  <si>
    <t>Alumin Techno W62</t>
  </si>
  <si>
    <t>Периметр (с вставками):5,2m</t>
  </si>
  <si>
    <t>Площадь (с вставками): 1,4m²</t>
  </si>
  <si>
    <t>Рама: 820x1760mm</t>
  </si>
  <si>
    <t>Створка: 760x1700mm</t>
  </si>
  <si>
    <t>Поз:ОК-4</t>
  </si>
  <si>
    <t>Створка: 818x2198mm</t>
  </si>
  <si>
    <t>Поз:ОК-5</t>
  </si>
  <si>
    <t>Кол-во:3</t>
  </si>
  <si>
    <t>Alumin Techno W62 )</t>
  </si>
  <si>
    <t>Периметр (с вставками):4,2m</t>
  </si>
  <si>
    <t>Площадь (с вставками): 1,1m²</t>
  </si>
  <si>
    <t>Рама: 1120x960mm</t>
  </si>
  <si>
    <t>Створка: 518x900mm</t>
  </si>
  <si>
    <t>Поз:ОК-6</t>
  </si>
  <si>
    <t>Alumin Techno W62  RAL7016 мат</t>
  </si>
  <si>
    <t>Периметр (с вставками):7,4m</t>
  </si>
  <si>
    <t>Площадь (с вставками): 3,6m²</t>
  </si>
  <si>
    <t>Рама: 1920x2310mm</t>
  </si>
  <si>
    <t>Створка: 918x1228mm, 918x1228mm</t>
  </si>
  <si>
    <t>Поз:ОК-7</t>
  </si>
  <si>
    <t>Кол-во:2</t>
  </si>
  <si>
    <t>Alumin Techno RAL7016 мат</t>
  </si>
  <si>
    <t>Периметр (с вставками):5,3m</t>
  </si>
  <si>
    <t>Рама: 820x1970mm</t>
  </si>
  <si>
    <t>Створка: 760x1388mm</t>
  </si>
  <si>
    <t>Поз:ОК-8</t>
  </si>
  <si>
    <t>Alumin Techno W62 RAL7016 мат</t>
  </si>
  <si>
    <t>Периметр (с вставками):5,8m</t>
  </si>
  <si>
    <t>Площадь (с вставками): 1,7m²</t>
  </si>
  <si>
    <t>Рама: 820x2060mm</t>
  </si>
  <si>
    <t>Створка: 760x2000mm</t>
  </si>
  <si>
    <t>Поз:ОК-9</t>
  </si>
  <si>
    <t>Периметр (с вставками):3,4m</t>
  </si>
  <si>
    <t>Площадь (с вставками): 0,6m²</t>
  </si>
  <si>
    <t>Рама: 520x1160mm</t>
  </si>
  <si>
    <t>Створка: 460x1100mm</t>
  </si>
  <si>
    <t>Все двери балконные - порог рама, петли оконные усиленные, ручка оконная + защёлка + ручка ракушка.</t>
  </si>
  <si>
    <t>Профиль</t>
  </si>
  <si>
    <t>Alutech W62 - термо алюминий</t>
  </si>
  <si>
    <t>Цвет</t>
  </si>
  <si>
    <t>Антрацит в массе (цвет с двух сторон)</t>
  </si>
  <si>
    <t>Фурнитура</t>
  </si>
  <si>
    <t>Stublina</t>
  </si>
  <si>
    <t>Заполнение</t>
  </si>
  <si>
    <t>4-24-4 мультифункциональный нейтрал</t>
  </si>
  <si>
    <t>Стоимость установки</t>
  </si>
  <si>
    <t>Общая стоимость заказа</t>
  </si>
  <si>
    <t>1 252 100</t>
  </si>
  <si>
    <t>Стоимость указана с учётом доставки и установки. Стоимость ориентировочная, необходим замер и согласование конфигурации изделий. Срок исполнения заказа до 65-ти календарных дней с момента оплаты и согласования.</t>
  </si>
  <si>
    <t>Работы: "Остекление дома алюминиевыми светопрозрачными конструкциями"</t>
  </si>
  <si>
    <t>Стоимость конструкций с доставкой</t>
  </si>
  <si>
    <t>Установка алюминиевых светопрозрачных конструкций</t>
  </si>
  <si>
    <t xml:space="preserve">Общестроительные работы ( коробка) </t>
  </si>
  <si>
    <t>Работы: «Монтаж внутренней канализации (К1, К1-2)»</t>
  </si>
  <si>
    <t>Штробление под укладку труб Ф 50-110мм. (кирпич\блок)</t>
  </si>
  <si>
    <t>м.п</t>
  </si>
  <si>
    <t>Резка алмазная (бетон)</t>
  </si>
  <si>
    <t>Сверление отверстий Ф 210мм.</t>
  </si>
  <si>
    <t>шт.</t>
  </si>
  <si>
    <t>Диски для УШМ по камню Ф 230мм</t>
  </si>
  <si>
    <t>Диски по камню Ф125мм на штроборез</t>
  </si>
  <si>
    <t>Лопатка SDS+</t>
  </si>
  <si>
    <t>Перчатки</t>
  </si>
  <si>
    <t>пар</t>
  </si>
  <si>
    <t>Мешки для сбора мусора</t>
  </si>
  <si>
    <t>Монтаж  трубопроводов,фасонных и ревизионных частей</t>
  </si>
  <si>
    <t>Труба бесшумная SKEM 110*500 Ger, Ostendorf</t>
  </si>
  <si>
    <t>Труба бесшумная SKEM 110*1000 Ger, Ostendorf</t>
  </si>
  <si>
    <t>Труба бесшумная SKEM 110*2000 Ger, Ostendorf</t>
  </si>
  <si>
    <t>Муфта надвижная (ремонтная) SKU 110 Ger, Ostendorf</t>
  </si>
  <si>
    <t>Тройник SKEA 100/100*45  гр. Ger, Ostendorf</t>
  </si>
  <si>
    <t>Тройник SKEA 110/110*87 гр. Ger, Ostendorf</t>
  </si>
  <si>
    <t>Тройник SKEA 100/50*45 гр. Ger, Ostendorf</t>
  </si>
  <si>
    <t>Тройник SKEA 100/50*87  гр. Ger, Ostendorf</t>
  </si>
  <si>
    <t>Крестовина одноплоскостная SKDA 110/110/110 -87 гр. Ostendorf</t>
  </si>
  <si>
    <t>Редукция SKR 110/50  Ger, Ostendorf</t>
  </si>
  <si>
    <t>Ревизия SKRE 110  Ger, Ostendorf</t>
  </si>
  <si>
    <t>Отвод SKB 110*45 гр. Ger, Ostendorf</t>
  </si>
  <si>
    <t>Отвод SKB 110*87 гр. Ger, Ostendorf</t>
  </si>
  <si>
    <t>Заглушка SKM 110 Ger, Ostendorf</t>
  </si>
  <si>
    <t>Труба бесшумная SKEM 50*500 Ger, Ostendorf</t>
  </si>
  <si>
    <t>Труба бесшумная SKEM 50*1000 Ger, Ostendorf</t>
  </si>
  <si>
    <t>Труба бесшумная SKEM 50*2000 Ger, Ostendorf</t>
  </si>
  <si>
    <t>Труба бесшумная SKEM 50*3000 Ger, Ostendorf</t>
  </si>
  <si>
    <t>Тройник SKEA 50/50*45 гр. Ger, Ostendorf</t>
  </si>
  <si>
    <t>Отвод SKB 50*45 гр. Ger, Ostendorf</t>
  </si>
  <si>
    <t>Отвод SKB 50*87 гр. Ger, Ostendorf</t>
  </si>
  <si>
    <t>Заглушка SKM 50 Ger, Ostendorf</t>
  </si>
  <si>
    <t>Клапан вакуумный 50 OSTENDORF</t>
  </si>
  <si>
    <t>Спрей силиконовый</t>
  </si>
  <si>
    <t>Круг отрезной на УШМ</t>
  </si>
  <si>
    <t>Трап сухой Ф 50мм.</t>
  </si>
  <si>
    <t>Хомут с опорой Ф110мм.</t>
  </si>
  <si>
    <t>Хомут с опорой Ф50мм.</t>
  </si>
  <si>
    <t>Бур SDS+ Ф 6 мм.</t>
  </si>
  <si>
    <t>Бур SDS+ Ф 8 мм.</t>
  </si>
  <si>
    <t>Бур SDS+ Ф 12 мм.</t>
  </si>
  <si>
    <t>Лента монтажная</t>
  </si>
  <si>
    <t>Дюбель гвоздь 6Х40</t>
  </si>
  <si>
    <t>уп.</t>
  </si>
  <si>
    <t>Разгрузка стройматериалов</t>
  </si>
  <si>
    <t xml:space="preserve">Погрузка строительного мусора в  контейнер </t>
  </si>
  <si>
    <t>Контейнер 8м3</t>
  </si>
  <si>
    <t>Сметный расчет № 5</t>
  </si>
  <si>
    <t>Доставка стройматериалов бортовым авто до 2 тонн из Ялты</t>
  </si>
  <si>
    <t>Внутренние сети канализации</t>
  </si>
  <si>
    <t>Штробление под укладку труб Ф 16-25мм. (кирпич\блок)</t>
  </si>
  <si>
    <t>Сверление алмазное(бетон)Ф 32мм.</t>
  </si>
  <si>
    <t>Совок+щетка</t>
  </si>
  <si>
    <t>Монтаж  трубопроводов Ф16-25мм.(в утеплителе или защитной гофратрубе)</t>
  </si>
  <si>
    <t>Труба PE-Xb Elspipe 16x2.2 универсальная, бухта 120 м ELSEN</t>
  </si>
  <si>
    <t>Труба PE-Xa Elspipe 20x2.8, бухта 120 м ELSEN</t>
  </si>
  <si>
    <t>Труба PE-Xa Elspipe 25x3.5, бухта 100 м ELSEN</t>
  </si>
  <si>
    <t>Трубка ППЕ 18/6 (трубная теплоизоляция)</t>
  </si>
  <si>
    <t xml:space="preserve">Трубка ППЕ 22/6 (трубная теплоизоляция) </t>
  </si>
  <si>
    <t>Трубка ППЕ 28/6 (трубная теплоизоляция)</t>
  </si>
  <si>
    <t xml:space="preserve">Труба гофра защитная </t>
  </si>
  <si>
    <t>Скотч армированный</t>
  </si>
  <si>
    <t xml:space="preserve">Монтаж фитингов Ф16-25мм. </t>
  </si>
  <si>
    <t xml:space="preserve">Комплект длинных полипропиленовых пробок с резьбой 1/2" </t>
  </si>
  <si>
    <t>Футорка 1"х3/4" нар.-вн. VALTEC</t>
  </si>
  <si>
    <t>Угольник 1" вн.-вн.VALTEC</t>
  </si>
  <si>
    <t>Ниппель переходной 1"х1/2" нар.-нар. VALTEC</t>
  </si>
  <si>
    <t>Кронштейн стальной с резиновым уплотнением 1/2" (21-24мм)</t>
  </si>
  <si>
    <t>Кронштейн стальной с резиновым уплотнением 3/4" (25-29мм)</t>
  </si>
  <si>
    <t>Тройник 1" вн.-вн.-вн. VALTEC</t>
  </si>
  <si>
    <t>Кран шар. BASE, рукоятка бабочка 3/4" вн.-нар.</t>
  </si>
  <si>
    <t>Угольник с в.р. 20-3/4, PPSU/латунь  ELSEN</t>
  </si>
  <si>
    <t>Переходник с н.р. 20-3/4, латунь ELSEN</t>
  </si>
  <si>
    <t>Переходник с н.р. 25-1, латунь ELSEN</t>
  </si>
  <si>
    <t>Переходник с в.р. 16-1/2, латунь ELSEN</t>
  </si>
  <si>
    <t>Угольник с в.р. 16-1/2, латунь ELSEN</t>
  </si>
  <si>
    <t>Переходник с н.р. 16-1/2, латунь ELSEN</t>
  </si>
  <si>
    <t>Угольник настенный в.р. 16-1/2, латунь ELSEN</t>
  </si>
  <si>
    <t>Угольник настенный, проточный, Ø 16 — 1/2" В, латунь</t>
  </si>
  <si>
    <t xml:space="preserve">Усиленная монтажная пластина TECE из оцинкованной стали NEW </t>
  </si>
  <si>
    <t>Тройник, Ø 25—20—25, латунь ELSEN</t>
  </si>
  <si>
    <t>Тройник Ø 16—16—16 латунь ELSEN</t>
  </si>
  <si>
    <t>Тройник Ø 20—16—20 латунь ELSEN</t>
  </si>
  <si>
    <t>Тройник Ø 20—16—16 латунь ELSEN</t>
  </si>
  <si>
    <t>Тройник Ø 25—16—25 латунь ELSEN</t>
  </si>
  <si>
    <t>Угольник 90° Ø 16 латунь ELSEN</t>
  </si>
  <si>
    <t>Кран шар. BASE, рукоятка бабочка 1/2" вн.-нар.</t>
  </si>
  <si>
    <t>Гильза монтажная Ф16 ELSEN</t>
  </si>
  <si>
    <t>Гильза монтажная Ф20 ELSEN</t>
  </si>
  <si>
    <t>Гильза монтажная Ф25 ELSEN</t>
  </si>
  <si>
    <t>Люк ревизионный под плитку 300Х400</t>
  </si>
  <si>
    <t>Уплотнительные материалы и герметик для резьбовых соединений</t>
  </si>
  <si>
    <t>Погрузка строительного мусора</t>
  </si>
  <si>
    <t>Доставка материалов из г.Ялты</t>
  </si>
  <si>
    <t>рейс.</t>
  </si>
  <si>
    <t>Вывоз мусора</t>
  </si>
  <si>
    <t>конт.</t>
  </si>
  <si>
    <t>Работы: «Монтаж систем В-1, Т -3, Т-4 ( холодное , горячее водоснабжение и рециркуляция)»</t>
  </si>
  <si>
    <t>Сметный расчет № 6</t>
  </si>
  <si>
    <t>Монтаж  трубопроводов Ф16-25мм.(в утеплителе или защитной гофра трубе)</t>
  </si>
  <si>
    <t>Монтаж шарового крана</t>
  </si>
  <si>
    <t>Внутренние сети водоснабжения</t>
  </si>
  <si>
    <t>Мешки для сбора мусора (по возможности из под штукатурной смеси использовать)</t>
  </si>
  <si>
    <t>Обустройство лотка под укладку труб Ф 16-25мм. (переход из помещения котельной к дому )</t>
  </si>
  <si>
    <t>Лоток кабельный  ЛК 300.30.30-1</t>
  </si>
  <si>
    <t>Крышка лотка П-1-15а</t>
  </si>
  <si>
    <t>Мастика битумная 20кг.</t>
  </si>
  <si>
    <t>Макловица</t>
  </si>
  <si>
    <t>Труба PE-Xa Elspipe 16x2.2, бухта 120 м ELSEN</t>
  </si>
  <si>
    <t>Труба гофра защитная 22</t>
  </si>
  <si>
    <t>Монтаж PE-Xb трубы Ф16 мм.(теплый пол)</t>
  </si>
  <si>
    <t>м.кв</t>
  </si>
  <si>
    <t>Грунт 15 кг</t>
  </si>
  <si>
    <t>Клей 20 кг</t>
  </si>
  <si>
    <t>Плита ПЕНОПЛЭКС ОСНОВА 30х585х1185 Т-15 (13 шт) (0,69 шт/м2) (0,2704 уп/м3)</t>
  </si>
  <si>
    <t>Скоба якорная для монтажа теплого пола (Ч)  Упаковка- 400 шт.</t>
  </si>
  <si>
    <t>011026 Global Кронштейн с дюбелем 195 мм</t>
  </si>
  <si>
    <t>Монтаж радиаторов отопления, демонтаж перед отделкой и монтаж после завершения отделки</t>
  </si>
  <si>
    <t>Трубчатый радиатор GUARDO PILON двухтрубный 565 мм высотой</t>
  </si>
  <si>
    <t>Трубчатый радиатор GUARDO PILON двухтрубный2000 мм высотой</t>
  </si>
  <si>
    <t xml:space="preserve">Кронштейн 4 точки </t>
  </si>
  <si>
    <t xml:space="preserve">Комплект для  подключения </t>
  </si>
  <si>
    <t>Фитинг 1,2</t>
  </si>
  <si>
    <t>Global STYLE PLUS 500 12 секцийрадиатор биметаллический</t>
  </si>
  <si>
    <t>011046 Global KIT 1/2 Присоединительный набор для радиатора</t>
  </si>
  <si>
    <t xml:space="preserve">Монтажный комплект для подключения радиатора 1/2 без кронштейнов </t>
  </si>
  <si>
    <t>Кронштейн для рад. с дюбелем белый (7*180 мм) TENRAD</t>
  </si>
  <si>
    <t xml:space="preserve">Комплект угловой для подключения радиаторов, термостический, Giacomini, R470F, DN-15, 1/2, ВН </t>
  </si>
  <si>
    <t>Монтаж фитингов Ф16-25мм.</t>
  </si>
  <si>
    <t>Тройник Ø 25—25—25 латунь ELSEN</t>
  </si>
  <si>
    <t>Тройник, Ø 25—25—20, латунь ELSEN</t>
  </si>
  <si>
    <t>Тройник Ø 25—20—20 латунь ELSEN</t>
  </si>
  <si>
    <t>Тройник Ø 20—20—20 латунь ELSEN</t>
  </si>
  <si>
    <t>Угольник 90° Ø 20 латунь ELSEN</t>
  </si>
  <si>
    <t>Угольник 90° Ø 25 латунь ELSEN</t>
  </si>
  <si>
    <t>Лен сантехнический (импорт) 200гр.</t>
  </si>
  <si>
    <t>Паста уплотнительная UNIPAK 360 гр</t>
  </si>
  <si>
    <t>Монтаж коллекторных шкафов и сборка распредилительных и коллеторных узлов</t>
  </si>
  <si>
    <t>Кран шаровой, угловой с полусгоном, Giacomini, R789, 3/4",3/4",ВН,</t>
  </si>
  <si>
    <t>Тройник 3/4" вн.-вн.-вн. VALTEC</t>
  </si>
  <si>
    <t>Футорка 3/4"х1/2" нар.-вн. VALTEC</t>
  </si>
  <si>
    <t>Воздухоотводчик автом. вертик. 1/2" ROBOCAL CALEFFI</t>
  </si>
  <si>
    <t>Коллекторная группа НЕРЖ со встр. расх. в сборе, 1"х4 вых. Евро 3/4"</t>
  </si>
  <si>
    <t>Коллекторная группа НЕРЖ со встр. расх. в сборе, 1"х2 вых. VALTEC</t>
  </si>
  <si>
    <t>Евроконус для пласт. трубы 16(2,0) VALTEC</t>
  </si>
  <si>
    <t>Смесительный узел для тёплого пола "Thermofix" (без насоса, (1")</t>
  </si>
  <si>
    <t>Насос циркуляц. (отопл.) UPС 25-40 130 UNIPUMP</t>
  </si>
  <si>
    <t>Шкаф коллекторный  ШРВ- 5 (668*125*1042) RISPA</t>
  </si>
  <si>
    <t>Дюбель гвоздь 6Х80</t>
  </si>
  <si>
    <t>Работы: «Монтаж систем Т2 -1, Т1-1,Т 11, Т21 (радиаторное и напольное отопление )»</t>
  </si>
  <si>
    <t>Сметный расчет № 7</t>
  </si>
  <si>
    <t>Подготовка основания, пенопласт (грунтовка, клей)</t>
  </si>
  <si>
    <t>Сети отопления</t>
  </si>
  <si>
    <t>Работы: "Внутренние электромонтажные работы"</t>
  </si>
  <si>
    <t>Алмазное бурение отверстий Ø60 в перекрытии 200мм</t>
  </si>
  <si>
    <t>Мешки для строительного мусора</t>
  </si>
  <si>
    <t>Штробление стен. Гипсовая штукатурка\пеноблок. Размерами до 20х20мм.</t>
  </si>
  <si>
    <t>м.п.</t>
  </si>
  <si>
    <t>Диски алмазные</t>
  </si>
  <si>
    <t>Штукатурка НР старт 25кг (Кнауф)</t>
  </si>
  <si>
    <t>Бумажные фильтры для пылесоса, упаковка</t>
  </si>
  <si>
    <t>Перчатки нейлон облив нитрил</t>
  </si>
  <si>
    <t>Штробление стен. Бетон\кирпич. Размеры до 20х20мм</t>
  </si>
  <si>
    <t>Монтаж подрозетников</t>
  </si>
  <si>
    <t>Подрозетник для твердых стен</t>
  </si>
  <si>
    <t xml:space="preserve">Монтаж и сборка распределительных коробок </t>
  </si>
  <si>
    <t>Коробка распределительная 110х160х85 с гладкими стенками</t>
  </si>
  <si>
    <t>Дюбели быстрого монтажа 6*40</t>
  </si>
  <si>
    <t>Клеммы WAGO 222-413 (3х2,5мм2) (упаковка 50шт.)</t>
  </si>
  <si>
    <t>Изолента</t>
  </si>
  <si>
    <t>Монтаж кабеля электротехнического в гофре, суммарным сечением жил до 12мм2</t>
  </si>
  <si>
    <t>Кабель силовой с медными жилами не распр. горение с низким дымо и газо выделением 3х1,5</t>
  </si>
  <si>
    <t>Кабель силовой с медными жилами не распр. горение с низким дымо и газо выделением  4х1,5</t>
  </si>
  <si>
    <t>Кабель силовой с медными жилами не распр. горение с низким дымо и газо выделением  3х2,5</t>
  </si>
  <si>
    <t>Кабель силовой с медными жилами не распр. горение с низким дымо и газо выделением  3х4</t>
  </si>
  <si>
    <t>Кабель силовой с медными жилами не распр. горение с низким дымо и газо выделением 5х4</t>
  </si>
  <si>
    <t>Провод с медной жилой ПВ-3 1х6 желтого цвета</t>
  </si>
  <si>
    <t>Провод с медной жилой ПВ-3 1х4 желтого цвета</t>
  </si>
  <si>
    <t>Провод с медной жилой ПВ-3 1х2,5 желтого цвета</t>
  </si>
  <si>
    <t>Труба ПВХ гофрированная не распростроняющая горение с протяжкой</t>
  </si>
  <si>
    <t>Клипсы 20</t>
  </si>
  <si>
    <t xml:space="preserve">Прокладка кабеля ТВ в гофре </t>
  </si>
  <si>
    <t>м</t>
  </si>
  <si>
    <t>Кабель коаксиальный RG-6U+Cu, 75 Ом,
Cu/Al/Cu/Al, 90%, две фольги, бухта 100 м, белый</t>
  </si>
  <si>
    <t>Кабель коаксиальный RG-6U+Cu, 75 Ом,
Cu/Al/Cu, 64%, бухта 305 м, черный OUTDOOR</t>
  </si>
  <si>
    <t>Шурупы, саморезы.</t>
  </si>
  <si>
    <t>Стяжки нейлоновые, уп 100 шт</t>
  </si>
  <si>
    <t>Дюбель-гвоздь 6*40</t>
  </si>
  <si>
    <t xml:space="preserve">Прокладка кабеля UTP 4 пары Cat.6 в гофре </t>
  </si>
  <si>
    <t>Кабель UTP 4 пары Cat.5e</t>
  </si>
  <si>
    <t>Дюбель-гвоздь 6*40,</t>
  </si>
  <si>
    <t>Монтаж ламп временного освещения</t>
  </si>
  <si>
    <t>Лампа светодиодная LED-A60-VC 10Вт 230В Е27 4000К 900Лм IN HOME</t>
  </si>
  <si>
    <t>Патрон Е27 с кольцом, термостойкий пластик, черный, TDM</t>
  </si>
  <si>
    <t>Монтаж и сборка главного распределительного щита. (ГРЩ+ЩР1+ОВиК)</t>
  </si>
  <si>
    <t>Монтаж корпуса металлического</t>
  </si>
  <si>
    <t>Монтаж нулевой шины</t>
  </si>
  <si>
    <t>Установка АВР автоматики</t>
  </si>
  <si>
    <t>Установка автоматического выключателя 3-х фазного (3Р)</t>
  </si>
  <si>
    <t>Установка автоматического выключателя 1-х фазного (1Р)</t>
  </si>
  <si>
    <t>Устанвка дифавтоматов 2Р</t>
  </si>
  <si>
    <t>Установка распределительного блока на динрейку</t>
  </si>
  <si>
    <t>Уставка контактора</t>
  </si>
  <si>
    <t>Установка кросс-модуля</t>
  </si>
  <si>
    <t>Корпус металлический ЩРв-96 IP31 УХЛЗ</t>
  </si>
  <si>
    <t>Корпус металлический ЩРВ-12з-76 УХЛЗ IP31</t>
  </si>
  <si>
    <t xml:space="preserve">Шина "N" нулевая на DIN-рейку в корпусе 2х15групп </t>
  </si>
  <si>
    <t>Выключатель нагрузки АВР 40A</t>
  </si>
  <si>
    <t>Выключатель дифференциального тока (УЗО) 4п 40А 300мА тип AC RX3</t>
  </si>
  <si>
    <t>Автоматический выключатель 4P C20</t>
  </si>
  <si>
    <t>Низковольтный ограничитель перенапряжений 3Р+N для защиты класса 2</t>
  </si>
  <si>
    <t>Автоматический выключатель 3P С16 6кА</t>
  </si>
  <si>
    <t>Автоматический выключатель 3P D20 6кА</t>
  </si>
  <si>
    <t>Автоматический выключатель 3P C20 6кА</t>
  </si>
  <si>
    <t>Автоматический выключатель 1P С20 6кА</t>
  </si>
  <si>
    <t>Автоматический выключатель 1P C10 6кА</t>
  </si>
  <si>
    <t>Автоматический выключатель 1P D16</t>
  </si>
  <si>
    <t>Автоматический выключатель 1P C2</t>
  </si>
  <si>
    <t>Автоматический выключатель дифф. тока, С16, 30мА, 4,5 кА тип АС.</t>
  </si>
  <si>
    <t>Автоматический выключатель дифф. тока, С10, 30мА, 4,5 кА тип АС.</t>
  </si>
  <si>
    <t xml:space="preserve">Контактор 40A 4HЗ 220/240В ~ 50Гц </t>
  </si>
  <si>
    <t xml:space="preserve">Распределительный блок на DIN-рейку РБ-125 1П 125А (1х35+1x16/6x16) </t>
  </si>
  <si>
    <t>Кросс-модуль 3Р+N 125А для установки на DIN-рейку, Ширина (126мм) Кол-во присоединений: 4х12 (1×10—35; 11×1,5—16) мм²</t>
  </si>
  <si>
    <t xml:space="preserve">Провод с медной жилой ПВ-3 1x10,0 мм² (ПуГВ), желтый </t>
  </si>
  <si>
    <t>м.</t>
  </si>
  <si>
    <t>Провод с медной жилой ПВ-3 1x10,0 мм² (ПуГВ), зеленый</t>
  </si>
  <si>
    <t xml:space="preserve">Провод с медной жилой ПВ-3 1x10,0 мм² (ПуГВ), красный </t>
  </si>
  <si>
    <t xml:space="preserve">Провод с медной жилой ПВ-3 1x10,0 мм² (ПуГВ), синий </t>
  </si>
  <si>
    <t>Провод с медной жилой ПВ-3 1x10,0 мм² (ПуГВ), желто-зеленый</t>
  </si>
  <si>
    <t>Наконечники НШВИ на 2 провода медные, втулочные, изолированные 2×10мм²</t>
  </si>
  <si>
    <t>Трубки  термоусаживаемые разных цветов и диаметров, L=1м</t>
  </si>
  <si>
    <t>Заглушки, комплект</t>
  </si>
  <si>
    <t>Монтаж и сборка главного распределительного щита. (ЩР2+ЩР3)</t>
  </si>
  <si>
    <t>Установка дифавтоматов 2Р</t>
  </si>
  <si>
    <t>Корпус металлический ЩРв-36 IP31 УХЛЗ</t>
  </si>
  <si>
    <t xml:space="preserve">Шина заземления на DIN-рейку в корпусе 2х15групп </t>
  </si>
  <si>
    <t>Автоматический выключатель 3P С25 6кА</t>
  </si>
  <si>
    <t>Автоматический выключатель 1P С16 6кА</t>
  </si>
  <si>
    <t xml:space="preserve">Провод с медной жилой ПВ-3 1x6,0 мм² (ПуГВ), желтый </t>
  </si>
  <si>
    <t>Провод с медной жилой ПВ-3 1x6,0 мм² (ПуГВ), зеленый</t>
  </si>
  <si>
    <t xml:space="preserve">Провод с медной жилой ПВ-3 1x6,0 мм² (ПуГВ), красный </t>
  </si>
  <si>
    <t xml:space="preserve">Провод с медной жилой ПВ-3 1x6,0 мм² (ПуГВ), синий </t>
  </si>
  <si>
    <t>Провод с медной жилой ПВ-3 1x6,0 мм² (ПуГВ), желто-зеленый</t>
  </si>
  <si>
    <t>Наконечники НШВИ на 2 провода медные, втулочные, изолированные 2×6мм²</t>
  </si>
  <si>
    <t>Монтаж и сборка щита распределительного ЩБ (ЩК)</t>
  </si>
  <si>
    <t>Монтаж бокса</t>
  </si>
  <si>
    <t xml:space="preserve">Бокс ЩРН-П-24 модулей навесной пластик IP65 </t>
  </si>
  <si>
    <t>Шина "N" нулевая 6х9мм 14/1 (14групп/крепеж по центру) TDM</t>
  </si>
  <si>
    <t>Автоматический выключатель 3P С32 4,5кА</t>
  </si>
  <si>
    <t>Автоматический выключатель дифф. тока, 1P+N С10 30мА 4,5 кА АС.</t>
  </si>
  <si>
    <t>Автоматический выключатель дифф. тока, 1P+N С16 30мА 4,5 кА АС.</t>
  </si>
  <si>
    <t>Монтаж заземления</t>
  </si>
  <si>
    <t>Штыревой контур заземления</t>
  </si>
  <si>
    <t>Полоса горячецинкованная сталь 40х4</t>
  </si>
  <si>
    <t>Монтаж молниезащиты</t>
  </si>
  <si>
    <t>Катанка 8 мм</t>
  </si>
  <si>
    <t>Держатель для прутка</t>
  </si>
  <si>
    <t>Молниеприемник медный с комплектом держателей 3000 мм</t>
  </si>
  <si>
    <t xml:space="preserve">Битумная мастика </t>
  </si>
  <si>
    <t>Прокладка вводного кабеля от ЩУ к ГРЩ в доме</t>
  </si>
  <si>
    <t>Доставка миниэкскаватора манипулятором</t>
  </si>
  <si>
    <t>доставка</t>
  </si>
  <si>
    <t>Работа миниэкскаватора</t>
  </si>
  <si>
    <t>Кабель ВБШвнг 5х16</t>
  </si>
  <si>
    <t>Песок с доставкой</t>
  </si>
  <si>
    <t>Доставка электроматериалов из Севастополя</t>
  </si>
  <si>
    <t>Транспортные расходы</t>
  </si>
  <si>
    <t>расходы</t>
  </si>
  <si>
    <t>СМЕТНЫЙ РАСЧЕТ № 8</t>
  </si>
  <si>
    <t>Сверление отверстий Ф 210мм. (до 200мм.)</t>
  </si>
  <si>
    <t>Устроуйство отверстий в стенах для прокладки трасс кабелей</t>
  </si>
  <si>
    <t>Высверливание углубления под распред коробку</t>
  </si>
  <si>
    <t>Высверливание углубления под подрозетник</t>
  </si>
  <si>
    <t>Работы: "Монтаж инверторной мультисплитсистемы К1"</t>
  </si>
  <si>
    <t>Сметный расчет № 19</t>
  </si>
  <si>
    <t>Подготовительные работы (штробление и перфорация отверстий  Ф50мм.)</t>
  </si>
  <si>
    <t>Сверление отверстий Ф 50мм.</t>
  </si>
  <si>
    <t xml:space="preserve">Монтаж трасс фреоноводов дренажа и эл.подключений </t>
  </si>
  <si>
    <t>Медная трубка - d6.35мм.</t>
  </si>
  <si>
    <t>Медная трубка - d9.52мм.</t>
  </si>
  <si>
    <t>Дренажный трубопровод ПНД - d20мм.</t>
  </si>
  <si>
    <t>Изоляция из вспененного каучука для d6.55мм.</t>
  </si>
  <si>
    <t>Изоляция из вспененного каучука для d9.52мм.</t>
  </si>
  <si>
    <t>Гофрированная дренажная пластиковая труба (короб) d20мм</t>
  </si>
  <si>
    <t>Хомут трубный с гайкой М8 RU-M (32-35)</t>
  </si>
  <si>
    <t>Кабель ПВС 5х1,5</t>
  </si>
  <si>
    <t>Гофра электрическая 20 мм</t>
  </si>
  <si>
    <t xml:space="preserve">Перфолента </t>
  </si>
  <si>
    <t xml:space="preserve">Дюбель гвоздь 6х40 </t>
  </si>
  <si>
    <t xml:space="preserve">Скотч K-flex </t>
  </si>
  <si>
    <t xml:space="preserve">Изолента черная широкая </t>
  </si>
  <si>
    <t xml:space="preserve">Тефлоновая лента </t>
  </si>
  <si>
    <t xml:space="preserve">Дренажная помпа </t>
  </si>
  <si>
    <t>Трубка капилярная Ф 6мм.</t>
  </si>
  <si>
    <t>Труба PPRC PN20  Ф25мм.</t>
  </si>
  <si>
    <t>Муфта комбенированная  PPRC PN20  Ф25мм. Х 1/2"</t>
  </si>
  <si>
    <t>Штуцер 1/2" Х 6мм.</t>
  </si>
  <si>
    <t>Монтаж наружных  блоков</t>
  </si>
  <si>
    <t>ш.т</t>
  </si>
  <si>
    <t>Виброционные вставки для наружных блоков</t>
  </si>
  <si>
    <t>к-т</t>
  </si>
  <si>
    <t>Изготовление станины под кондиционер</t>
  </si>
  <si>
    <t>Наружный блок</t>
  </si>
  <si>
    <t xml:space="preserve">Комплект креплений </t>
  </si>
  <si>
    <t>Монтаж внутренних  блоков</t>
  </si>
  <si>
    <t>ш.т.</t>
  </si>
  <si>
    <t>Настенный внутренний блок 35</t>
  </si>
  <si>
    <t>Настенный внутренний блок 25</t>
  </si>
  <si>
    <t xml:space="preserve">Коплект креплений </t>
  </si>
  <si>
    <t>Адресная карта</t>
  </si>
  <si>
    <t>Доставка материалов из Симферополя</t>
  </si>
  <si>
    <t>Черновые инженерные сети</t>
  </si>
  <si>
    <t>Отделочные работы</t>
  </si>
  <si>
    <t>Фасадные работы</t>
  </si>
  <si>
    <t>Внутрення штукатурка</t>
  </si>
  <si>
    <t>Стяжка пола</t>
  </si>
  <si>
    <t>Монтаж потолков из ГКЛ</t>
  </si>
  <si>
    <t>Шпатлевка стен и потолков</t>
  </si>
  <si>
    <t>Электро монтажные работы</t>
  </si>
  <si>
    <t>Прокладка кабелей охранно- пожарной сигнализации</t>
  </si>
  <si>
    <t>Прокладка трасс кондиционирования, монтаж блоков</t>
  </si>
  <si>
    <t>Облицовка лестниц и площадок</t>
  </si>
  <si>
    <t>Обицовка керамогранитом полов в доме (гидроизоляция душевых)</t>
  </si>
  <si>
    <t>Облицовка керамогранитом стен в доме</t>
  </si>
  <si>
    <t>Покраска потолков, стен</t>
  </si>
  <si>
    <t>Монтаж напольных покрытия ламинат</t>
  </si>
  <si>
    <t>Установка дверей межкомнатных</t>
  </si>
  <si>
    <t>Монтаж электро фурнитуры и приборов освещения</t>
  </si>
  <si>
    <t>Установка сантехнического фаянса и смесителей</t>
  </si>
  <si>
    <t>Установка балконных ограждений</t>
  </si>
  <si>
    <t>Установка ограждений лестницы внутри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</si>
</sst>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[$руб.-419];[Red]\-#,##0\ [$руб.-419]"/>
    <numFmt numFmtId="165" formatCode="#,##0.00&quot;р.&quot;"/>
    <numFmt numFmtId="166" formatCode="#,##0.00\ &quot;₽&quot;"/>
    <numFmt numFmtId="167" formatCode="#,##0.0"/>
  </numFmts>
  <fonts count="31" x14ac:knownFonts="1"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i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i/>
      <sz val="14"/>
      <color indexed="8"/>
      <name val="Calibri"/>
      <family val="2"/>
      <charset val="204"/>
      <scheme val="minor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sz val="13"/>
      <color theme="1"/>
      <name val="Calibri"/>
      <family val="2"/>
      <charset val="204"/>
      <scheme val="minor"/>
    </font>
    <font>
      <i/>
      <sz val="12"/>
      <color theme="1"/>
      <name val="Arial"/>
      <family val="2"/>
    </font>
    <font>
      <b/>
      <i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indexed="51"/>
        <bgColor indexed="1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13" fillId="0" borderId="0"/>
  </cellStyleXfs>
  <cellXfs count="260">
    <xf numFmtId="0" fontId="0" fillId="0" borderId="0" xfId="0"/>
    <xf numFmtId="0" fontId="6" fillId="0" borderId="0" xfId="2" applyFont="1"/>
    <xf numFmtId="0" fontId="4" fillId="0" borderId="0" xfId="1" applyFont="1"/>
    <xf numFmtId="0" fontId="7" fillId="0" borderId="0" xfId="0" applyFont="1"/>
    <xf numFmtId="0" fontId="3" fillId="0" borderId="0" xfId="0" applyFont="1"/>
    <xf numFmtId="0" fontId="4" fillId="2" borderId="0" xfId="3" applyFont="1" applyFill="1"/>
    <xf numFmtId="0" fontId="6" fillId="3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4" fillId="6" borderId="1" xfId="4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center" vertical="center"/>
    </xf>
    <xf numFmtId="0" fontId="4" fillId="6" borderId="1" xfId="4" applyFont="1" applyFill="1" applyBorder="1" applyAlignment="1">
      <alignment horizontal="center" vertical="center"/>
    </xf>
    <xf numFmtId="0" fontId="4" fillId="5" borderId="1" xfId="5" applyFont="1" applyFill="1" applyBorder="1" applyAlignment="1">
      <alignment horizontal="center"/>
    </xf>
    <xf numFmtId="3" fontId="4" fillId="5" borderId="1" xfId="5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5" applyFont="1" applyBorder="1" applyAlignment="1">
      <alignment horizontal="center"/>
    </xf>
    <xf numFmtId="3" fontId="3" fillId="0" borderId="1" xfId="5" applyNumberFormat="1" applyFont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left" vertical="center"/>
    </xf>
    <xf numFmtId="0" fontId="3" fillId="4" borderId="1" xfId="4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/>
    </xf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left" wrapText="1"/>
    </xf>
    <xf numFmtId="0" fontId="3" fillId="3" borderId="1" xfId="2" applyFont="1" applyFill="1" applyBorder="1" applyAlignment="1">
      <alignment horizontal="center" vertical="center"/>
    </xf>
    <xf numFmtId="3" fontId="3" fillId="3" borderId="1" xfId="5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left"/>
    </xf>
    <xf numFmtId="0" fontId="4" fillId="5" borderId="1" xfId="2" applyFont="1" applyFill="1" applyBorder="1" applyAlignment="1">
      <alignment horizontal="center"/>
    </xf>
    <xf numFmtId="0" fontId="11" fillId="3" borderId="1" xfId="5" applyFont="1" applyFill="1" applyBorder="1" applyAlignment="1">
      <alignment horizontal="center"/>
    </xf>
    <xf numFmtId="0" fontId="12" fillId="3" borderId="1" xfId="5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4" fillId="6" borderId="1" xfId="4" applyFont="1" applyFill="1" applyBorder="1" applyAlignment="1">
      <alignment horizontal="left" vertical="center" wrapText="1"/>
    </xf>
    <xf numFmtId="0" fontId="4" fillId="5" borderId="1" xfId="5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/>
    </xf>
    <xf numFmtId="0" fontId="4" fillId="8" borderId="1" xfId="2" applyFont="1" applyFill="1" applyBorder="1" applyAlignment="1">
      <alignment horizontal="center" vertical="center"/>
    </xf>
    <xf numFmtId="0" fontId="4" fillId="9" borderId="1" xfId="2" applyFont="1" applyFill="1" applyBorder="1"/>
    <xf numFmtId="0" fontId="4" fillId="9" borderId="1" xfId="2" applyFont="1" applyFill="1" applyBorder="1" applyAlignment="1">
      <alignment horizontal="center"/>
    </xf>
    <xf numFmtId="164" fontId="4" fillId="9" borderId="1" xfId="2" applyNumberFormat="1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2" fillId="0" borderId="0" xfId="2" applyFont="1"/>
    <xf numFmtId="164" fontId="2" fillId="0" borderId="0" xfId="2" applyNumberFormat="1" applyFont="1" applyAlignment="1">
      <alignment horizontal="center"/>
    </xf>
    <xf numFmtId="164" fontId="6" fillId="0" borderId="0" xfId="2" applyNumberFormat="1" applyFont="1"/>
    <xf numFmtId="3" fontId="2" fillId="0" borderId="0" xfId="2" applyNumberFormat="1" applyFont="1"/>
    <xf numFmtId="0" fontId="2" fillId="0" borderId="0" xfId="6" applyFont="1"/>
    <xf numFmtId="0" fontId="14" fillId="0" borderId="0" xfId="0" applyFont="1"/>
    <xf numFmtId="0" fontId="2" fillId="0" borderId="0" xfId="0" applyFont="1"/>
    <xf numFmtId="0" fontId="4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4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/>
    </xf>
    <xf numFmtId="0" fontId="4" fillId="5" borderId="1" xfId="4" applyFont="1" applyFill="1" applyBorder="1" applyAlignment="1">
      <alignment horizontal="left" vertical="center"/>
    </xf>
    <xf numFmtId="0" fontId="4" fillId="5" borderId="1" xfId="4" applyFont="1" applyFill="1" applyBorder="1" applyAlignment="1">
      <alignment horizontal="center" vertical="center"/>
    </xf>
    <xf numFmtId="3" fontId="4" fillId="5" borderId="1" xfId="2" applyNumberFormat="1" applyFont="1" applyFill="1" applyBorder="1" applyAlignment="1">
      <alignment horizontal="center" wrapText="1"/>
    </xf>
    <xf numFmtId="0" fontId="8" fillId="5" borderId="1" xfId="5" applyFont="1" applyFill="1" applyBorder="1" applyAlignment="1">
      <alignment horizontal="center"/>
    </xf>
    <xf numFmtId="0" fontId="3" fillId="3" borderId="1" xfId="4" applyFont="1" applyFill="1" applyBorder="1" applyAlignment="1">
      <alignment horizontal="left" vertical="center"/>
    </xf>
    <xf numFmtId="0" fontId="3" fillId="3" borderId="1" xfId="4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left"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left" vertical="center" wrapText="1"/>
    </xf>
    <xf numFmtId="3" fontId="4" fillId="5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3" fontId="3" fillId="0" borderId="1" xfId="2" applyNumberFormat="1" applyFont="1" applyBorder="1" applyAlignment="1">
      <alignment horizontal="center" wrapText="1"/>
    </xf>
    <xf numFmtId="0" fontId="8" fillId="11" borderId="1" xfId="2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left" vertical="center"/>
    </xf>
    <xf numFmtId="0" fontId="7" fillId="4" borderId="1" xfId="4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" fontId="0" fillId="0" borderId="0" xfId="0" applyNumberFormat="1"/>
    <xf numFmtId="0" fontId="21" fillId="0" borderId="0" xfId="0" applyFont="1"/>
    <xf numFmtId="0" fontId="24" fillId="0" borderId="0" xfId="0" applyFont="1" applyAlignment="1">
      <alignment horizontal="justify" vertical="center"/>
    </xf>
    <xf numFmtId="0" fontId="2" fillId="0" borderId="5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 wrapText="1"/>
    </xf>
    <xf numFmtId="3" fontId="2" fillId="5" borderId="1" xfId="2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/>
    </xf>
    <xf numFmtId="3" fontId="2" fillId="5" borderId="1" xfId="2" applyNumberFormat="1" applyFont="1" applyFill="1" applyBorder="1" applyAlignment="1">
      <alignment horizontal="center" vertical="center"/>
    </xf>
    <xf numFmtId="3" fontId="2" fillId="5" borderId="1" xfId="2" applyNumberFormat="1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/>
    <xf numFmtId="3" fontId="2" fillId="6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left" vertical="center"/>
    </xf>
    <xf numFmtId="3" fontId="2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center" vertical="center"/>
    </xf>
    <xf numFmtId="3" fontId="4" fillId="5" borderId="1" xfId="5" applyNumberFormat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3" fontId="3" fillId="3" borderId="1" xfId="5" applyNumberFormat="1" applyFont="1" applyFill="1" applyBorder="1" applyAlignment="1">
      <alignment horizontal="center"/>
    </xf>
    <xf numFmtId="0" fontId="8" fillId="5" borderId="1" xfId="2" applyFont="1" applyFill="1" applyBorder="1" applyAlignment="1">
      <alignment horizontal="left" vertical="center"/>
    </xf>
    <xf numFmtId="164" fontId="4" fillId="0" borderId="0" xfId="2" applyNumberFormat="1" applyFont="1"/>
    <xf numFmtId="164" fontId="2" fillId="0" borderId="0" xfId="2" applyNumberFormat="1" applyFont="1"/>
    <xf numFmtId="0" fontId="6" fillId="0" borderId="0" xfId="2" applyFont="1" applyAlignment="1">
      <alignment horizontal="center" vertical="center"/>
    </xf>
    <xf numFmtId="166" fontId="6" fillId="0" borderId="0" xfId="2" applyNumberFormat="1" applyFont="1" applyAlignment="1">
      <alignment horizontal="center"/>
    </xf>
    <xf numFmtId="0" fontId="2" fillId="0" borderId="6" xfId="2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left" vertical="center" wrapText="1"/>
    </xf>
    <xf numFmtId="3" fontId="2" fillId="5" borderId="6" xfId="2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2" fillId="5" borderId="6" xfId="2" applyFont="1" applyFill="1" applyBorder="1" applyAlignment="1">
      <alignment horizontal="left" vertical="center"/>
    </xf>
    <xf numFmtId="3" fontId="2" fillId="5" borderId="6" xfId="2" applyNumberFormat="1" applyFont="1" applyFill="1" applyBorder="1" applyAlignment="1">
      <alignment horizontal="left"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left" vertical="center"/>
    </xf>
    <xf numFmtId="3" fontId="6" fillId="0" borderId="6" xfId="2" applyNumberFormat="1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0" fillId="0" borderId="6" xfId="0" applyNumberFormat="1" applyBorder="1"/>
    <xf numFmtId="3" fontId="7" fillId="3" borderId="6" xfId="0" applyNumberFormat="1" applyFont="1" applyFill="1" applyBorder="1" applyAlignment="1">
      <alignment horizontal="center" vertical="center"/>
    </xf>
    <xf numFmtId="3" fontId="2" fillId="5" borderId="6" xfId="2" applyNumberFormat="1" applyFont="1" applyFill="1" applyBorder="1" applyAlignment="1">
      <alignment horizontal="center" vertical="center" wrapText="1"/>
    </xf>
    <xf numFmtId="3" fontId="2" fillId="6" borderId="2" xfId="2" applyNumberFormat="1" applyFont="1" applyFill="1" applyBorder="1" applyAlignment="1">
      <alignment horizontal="center" vertical="center" wrapText="1"/>
    </xf>
    <xf numFmtId="3" fontId="2" fillId="6" borderId="6" xfId="2" applyNumberFormat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center" vertical="center"/>
    </xf>
    <xf numFmtId="3" fontId="2" fillId="5" borderId="7" xfId="2" applyNumberFormat="1" applyFont="1" applyFill="1" applyBorder="1" applyAlignment="1">
      <alignment horizontal="center" vertical="center" wrapText="1"/>
    </xf>
    <xf numFmtId="3" fontId="2" fillId="6" borderId="8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Border="1" applyAlignment="1">
      <alignment horizontal="left" vertical="center"/>
    </xf>
    <xf numFmtId="3" fontId="6" fillId="0" borderId="4" xfId="2" applyNumberFormat="1" applyFont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 wrapText="1"/>
    </xf>
    <xf numFmtId="0" fontId="0" fillId="0" borderId="6" xfId="0" applyBorder="1"/>
    <xf numFmtId="0" fontId="6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3" fontId="7" fillId="0" borderId="6" xfId="0" applyNumberFormat="1" applyFont="1" applyBorder="1"/>
    <xf numFmtId="0" fontId="4" fillId="8" borderId="6" xfId="2" applyFont="1" applyFill="1" applyBorder="1" applyAlignment="1">
      <alignment horizontal="center" vertical="center"/>
    </xf>
    <xf numFmtId="0" fontId="4" fillId="9" borderId="6" xfId="2" applyFont="1" applyFill="1" applyBorder="1"/>
    <xf numFmtId="0" fontId="4" fillId="9" borderId="6" xfId="2" applyFont="1" applyFill="1" applyBorder="1" applyAlignment="1">
      <alignment horizontal="center"/>
    </xf>
    <xf numFmtId="164" fontId="4" fillId="9" borderId="6" xfId="2" applyNumberFormat="1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 vertical="center"/>
    </xf>
    <xf numFmtId="3" fontId="3" fillId="5" borderId="1" xfId="5" applyNumberFormat="1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3" fontId="6" fillId="0" borderId="6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center" vertical="center" wrapText="1"/>
    </xf>
    <xf numFmtId="3" fontId="7" fillId="0" borderId="6" xfId="2" applyNumberFormat="1" applyFont="1" applyBorder="1" applyAlignment="1">
      <alignment horizontal="center" vertical="center"/>
    </xf>
    <xf numFmtId="3" fontId="6" fillId="3" borderId="6" xfId="2" applyNumberFormat="1" applyFont="1" applyFill="1" applyBorder="1" applyAlignment="1">
      <alignment horizontal="center" vertical="center"/>
    </xf>
    <xf numFmtId="3" fontId="6" fillId="0" borderId="6" xfId="2" applyNumberFormat="1" applyFont="1" applyBorder="1" applyAlignment="1">
      <alignment horizontal="left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left" vertical="center"/>
    </xf>
    <xf numFmtId="0" fontId="7" fillId="0" borderId="6" xfId="0" applyFont="1" applyBorder="1"/>
    <xf numFmtId="0" fontId="2" fillId="0" borderId="10" xfId="2" applyFont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 wrapText="1" shrinkToFi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 shrinkToFit="1"/>
    </xf>
    <xf numFmtId="3" fontId="6" fillId="3" borderId="1" xfId="2" applyNumberFormat="1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4" fontId="4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7" fontId="26" fillId="0" borderId="0" xfId="0" applyNumberFormat="1" applyFont="1" applyFill="1" applyBorder="1" applyAlignment="1">
      <alignment horizontal="center" vertical="center"/>
    </xf>
    <xf numFmtId="167" fontId="27" fillId="0" borderId="0" xfId="2" applyNumberFormat="1" applyFont="1" applyFill="1" applyBorder="1" applyAlignment="1">
      <alignment horizontal="center"/>
    </xf>
    <xf numFmtId="0" fontId="28" fillId="5" borderId="1" xfId="2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 wrapText="1" shrinkToFit="1"/>
    </xf>
    <xf numFmtId="0" fontId="29" fillId="5" borderId="1" xfId="0" applyFont="1" applyFill="1" applyBorder="1" applyAlignment="1">
      <alignment horizontal="center" vertical="center"/>
    </xf>
    <xf numFmtId="3" fontId="28" fillId="5" borderId="1" xfId="2" applyNumberFormat="1" applyFont="1" applyFill="1" applyBorder="1" applyAlignment="1">
      <alignment horizontal="center" vertical="center" wrapText="1"/>
    </xf>
    <xf numFmtId="3" fontId="28" fillId="6" borderId="1" xfId="2" applyNumberFormat="1" applyFont="1" applyFill="1" applyBorder="1" applyAlignment="1">
      <alignment horizontal="center" vertical="center" wrapText="1"/>
    </xf>
    <xf numFmtId="3" fontId="29" fillId="5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3" fontId="30" fillId="5" borderId="1" xfId="0" applyNumberFormat="1" applyFont="1" applyFill="1" applyBorder="1"/>
    <xf numFmtId="0" fontId="2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/>
    </xf>
    <xf numFmtId="3" fontId="6" fillId="3" borderId="1" xfId="2" applyNumberFormat="1" applyFont="1" applyFill="1" applyBorder="1" applyAlignment="1">
      <alignment horizontal="center" vertical="center"/>
    </xf>
    <xf numFmtId="3" fontId="0" fillId="3" borderId="1" xfId="0" applyNumberFormat="1" applyFill="1" applyBorder="1"/>
    <xf numFmtId="3" fontId="2" fillId="3" borderId="1" xfId="2" applyNumberFormat="1" applyFont="1" applyFill="1" applyBorder="1" applyAlignment="1">
      <alignment horizontal="center" vertical="center"/>
    </xf>
    <xf numFmtId="3" fontId="6" fillId="3" borderId="7" xfId="2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3" fontId="6" fillId="3" borderId="8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3" fontId="2" fillId="3" borderId="8" xfId="2" applyNumberFormat="1" applyFont="1" applyFill="1" applyBorder="1" applyAlignment="1">
      <alignment horizontal="center" vertical="center" wrapText="1"/>
    </xf>
    <xf numFmtId="3" fontId="6" fillId="3" borderId="8" xfId="2" applyNumberFormat="1" applyFont="1" applyFill="1" applyBorder="1" applyAlignment="1">
      <alignment horizontal="left" vertical="center"/>
    </xf>
    <xf numFmtId="3" fontId="6" fillId="3" borderId="4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left" vertical="center"/>
    </xf>
    <xf numFmtId="3" fontId="6" fillId="3" borderId="15" xfId="2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center" vertical="center"/>
    </xf>
    <xf numFmtId="3" fontId="6" fillId="3" borderId="3" xfId="2" applyNumberFormat="1" applyFont="1" applyFill="1" applyBorder="1" applyAlignment="1">
      <alignment horizontal="center" vertical="center"/>
    </xf>
    <xf numFmtId="3" fontId="0" fillId="3" borderId="7" xfId="0" applyNumberFormat="1" applyFill="1" applyBorder="1"/>
    <xf numFmtId="3" fontId="2" fillId="3" borderId="8" xfId="2" applyNumberFormat="1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2" fillId="12" borderId="1" xfId="2" applyFont="1" applyFill="1" applyBorder="1" applyAlignment="1">
      <alignment horizontal="center" vertical="center" wrapText="1"/>
    </xf>
    <xf numFmtId="0" fontId="2" fillId="12" borderId="1" xfId="2" applyFont="1" applyFill="1" applyBorder="1"/>
    <xf numFmtId="0" fontId="2" fillId="12" borderId="1" xfId="2" applyFont="1" applyFill="1" applyBorder="1" applyAlignment="1">
      <alignment horizontal="center"/>
    </xf>
    <xf numFmtId="164" fontId="2" fillId="12" borderId="16" xfId="2" applyNumberFormat="1" applyFont="1" applyFill="1" applyBorder="1" applyAlignment="1">
      <alignment horizontal="center"/>
    </xf>
    <xf numFmtId="164" fontId="2" fillId="12" borderId="17" xfId="2" applyNumberFormat="1" applyFont="1" applyFill="1" applyBorder="1" applyAlignment="1">
      <alignment horizontal="center"/>
    </xf>
    <xf numFmtId="3" fontId="2" fillId="5" borderId="15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166" fontId="19" fillId="1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166" fontId="19" fillId="10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166" fontId="15" fillId="1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8" fillId="10" borderId="0" xfId="0" applyFont="1" applyFill="1" applyAlignment="1">
      <alignment horizontal="left"/>
    </xf>
    <xf numFmtId="0" fontId="4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0" xfId="5" applyFont="1" applyAlignment="1">
      <alignment horizont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</cellXfs>
  <cellStyles count="7">
    <cellStyle name="Excel Built-in Normal" xfId="2"/>
    <cellStyle name="Excel Built-in Normal 1" xfId="1"/>
    <cellStyle name="Excel Built-in Normal 1 2" xfId="3"/>
    <cellStyle name="Excel Built-in Normal 2" xfId="6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101600</xdr:rowOff>
    </xdr:from>
    <xdr:to>
      <xdr:col>12</xdr:col>
      <xdr:colOff>215900</xdr:colOff>
      <xdr:row>14</xdr:row>
      <xdr:rowOff>0</xdr:rowOff>
    </xdr:to>
    <xdr:pic>
      <xdr:nvPicPr>
        <xdr:cNvPr id="35" name="Picture 13">
          <a:extLst>
            <a:ext uri="{FF2B5EF4-FFF2-40B4-BE49-F238E27FC236}">
              <a16:creationId xmlns:a16="http://schemas.microsoft.com/office/drawing/2014/main" id="{1922CCDA-FFC6-3445-A8EC-1C6225ACA0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28700"/>
          <a:ext cx="7645400" cy="1930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482600</xdr:colOff>
      <xdr:row>37</xdr:row>
      <xdr:rowOff>47538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AE510CB4-AF9E-4144-ADE1-9DAF1EA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00"/>
          <a:ext cx="2133600" cy="2485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571500</xdr:colOff>
      <xdr:row>36</xdr:row>
      <xdr:rowOff>38100</xdr:rowOff>
    </xdr:to>
    <xdr:pic>
      <xdr:nvPicPr>
        <xdr:cNvPr id="42" name="Picture 2">
          <a:extLst>
            <a:ext uri="{FF2B5EF4-FFF2-40B4-BE49-F238E27FC236}">
              <a16:creationId xmlns:a16="http://schemas.microsoft.com/office/drawing/2014/main" id="{87CB1BE4-C92F-6E4B-8AED-E95347541EC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5080000"/>
          <a:ext cx="1397000" cy="2273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228600</xdr:colOff>
      <xdr:row>35</xdr:row>
      <xdr:rowOff>88900</xdr:rowOff>
    </xdr:to>
    <xdr:pic>
      <xdr:nvPicPr>
        <xdr:cNvPr id="43" name="Picture 3">
          <a:extLst>
            <a:ext uri="{FF2B5EF4-FFF2-40B4-BE49-F238E27FC236}">
              <a16:creationId xmlns:a16="http://schemas.microsoft.com/office/drawing/2014/main" id="{80A576CF-A4F3-5445-B62B-E3D4258E8E1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5080000"/>
          <a:ext cx="1054100" cy="2120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508000</xdr:colOff>
      <xdr:row>35</xdr:row>
      <xdr:rowOff>101600</xdr:rowOff>
    </xdr:to>
    <xdr:pic>
      <xdr:nvPicPr>
        <xdr:cNvPr id="44" name="Picture 4">
          <a:extLst>
            <a:ext uri="{FF2B5EF4-FFF2-40B4-BE49-F238E27FC236}">
              <a16:creationId xmlns:a16="http://schemas.microsoft.com/office/drawing/2014/main" id="{9F092544-78EC-4B4E-975B-340CB49974A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5080000"/>
          <a:ext cx="1333500" cy="2133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152400</xdr:colOff>
      <xdr:row>60</xdr:row>
      <xdr:rowOff>12700</xdr:rowOff>
    </xdr:to>
    <xdr:pic>
      <xdr:nvPicPr>
        <xdr:cNvPr id="45" name="Picture 5">
          <a:extLst>
            <a:ext uri="{FF2B5EF4-FFF2-40B4-BE49-F238E27FC236}">
              <a16:creationId xmlns:a16="http://schemas.microsoft.com/office/drawing/2014/main" id="{42F95910-214D-C542-8F53-5112F1531D29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0400"/>
          <a:ext cx="1803400" cy="2654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5</xdr:col>
      <xdr:colOff>508000</xdr:colOff>
      <xdr:row>58</xdr:row>
      <xdr:rowOff>101600</xdr:rowOff>
    </xdr:to>
    <xdr:pic>
      <xdr:nvPicPr>
        <xdr:cNvPr id="46" name="Picture 6">
          <a:extLst>
            <a:ext uri="{FF2B5EF4-FFF2-40B4-BE49-F238E27FC236}">
              <a16:creationId xmlns:a16="http://schemas.microsoft.com/office/drawing/2014/main" id="{45001917-FE49-6A41-8AA0-0120123CE82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550400"/>
          <a:ext cx="2159000" cy="233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8</xdr:col>
      <xdr:colOff>609600</xdr:colOff>
      <xdr:row>58</xdr:row>
      <xdr:rowOff>25400</xdr:rowOff>
    </xdr:to>
    <xdr:pic>
      <xdr:nvPicPr>
        <xdr:cNvPr id="47" name="Picture 7">
          <a:extLst>
            <a:ext uri="{FF2B5EF4-FFF2-40B4-BE49-F238E27FC236}">
              <a16:creationId xmlns:a16="http://schemas.microsoft.com/office/drawing/2014/main" id="{135A7D93-D5AC-F14A-973B-2E5D37C981AE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9550400"/>
          <a:ext cx="1435100" cy="226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381000</xdr:colOff>
      <xdr:row>57</xdr:row>
      <xdr:rowOff>139700</xdr:rowOff>
    </xdr:to>
    <xdr:pic>
      <xdr:nvPicPr>
        <xdr:cNvPr id="48" name="Picture 8">
          <a:extLst>
            <a:ext uri="{FF2B5EF4-FFF2-40B4-BE49-F238E27FC236}">
              <a16:creationId xmlns:a16="http://schemas.microsoft.com/office/drawing/2014/main" id="{2677BD3B-4D24-FE40-B391-B52FA8CA3D76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9550400"/>
          <a:ext cx="1206500" cy="2171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14</xdr:col>
      <xdr:colOff>419100</xdr:colOff>
      <xdr:row>57</xdr:row>
      <xdr:rowOff>152400</xdr:rowOff>
    </xdr:to>
    <xdr:pic>
      <xdr:nvPicPr>
        <xdr:cNvPr id="49" name="Picture 9">
          <a:extLst>
            <a:ext uri="{FF2B5EF4-FFF2-40B4-BE49-F238E27FC236}">
              <a16:creationId xmlns:a16="http://schemas.microsoft.com/office/drawing/2014/main" id="{89751D6A-A678-2243-A56F-B4133C525F6B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9550400"/>
          <a:ext cx="1244600" cy="218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zhbi247.ru/zhbi/inzhenernye-kommunikatsii/elementy-teplotrass/lotki-teplotrass/lotki-tip-lk-seriya-3-006-1-8/lk-300-30-30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150" workbookViewId="0">
      <selection activeCell="B34" sqref="B34"/>
    </sheetView>
  </sheetViews>
  <sheetFormatPr defaultColWidth="11" defaultRowHeight="15.75" x14ac:dyDescent="0.25"/>
  <cols>
    <col min="2" max="2" width="71.375" customWidth="1"/>
    <col min="3" max="4" width="21.875" customWidth="1"/>
  </cols>
  <sheetData>
    <row r="1" spans="1:4" ht="18" x14ac:dyDescent="0.25">
      <c r="A1" s="238" t="s">
        <v>203</v>
      </c>
      <c r="B1" s="238"/>
      <c r="C1" s="238"/>
      <c r="D1" s="238"/>
    </row>
    <row r="3" spans="1:4" x14ac:dyDescent="0.25">
      <c r="A3" s="239" t="s">
        <v>204</v>
      </c>
      <c r="B3" s="239"/>
      <c r="C3" s="239"/>
      <c r="D3" s="239"/>
    </row>
    <row r="4" spans="1:4" x14ac:dyDescent="0.25">
      <c r="A4" s="239"/>
      <c r="B4" s="239"/>
      <c r="C4" s="239"/>
      <c r="D4" s="239"/>
    </row>
    <row r="5" spans="1:4" x14ac:dyDescent="0.25">
      <c r="A5" s="239"/>
      <c r="B5" s="239"/>
      <c r="C5" s="239"/>
      <c r="D5" s="239"/>
    </row>
    <row r="6" spans="1:4" x14ac:dyDescent="0.25">
      <c r="A6" s="239"/>
      <c r="B6" s="239"/>
      <c r="C6" s="239"/>
      <c r="D6" s="239"/>
    </row>
    <row r="8" spans="1:4" ht="33" x14ac:dyDescent="0.25">
      <c r="A8" s="226" t="s">
        <v>108</v>
      </c>
      <c r="B8" s="226" t="s">
        <v>109</v>
      </c>
      <c r="C8" s="227" t="s">
        <v>201</v>
      </c>
      <c r="D8" s="227" t="s">
        <v>202</v>
      </c>
    </row>
    <row r="9" spans="1:4" ht="16.5" x14ac:dyDescent="0.25">
      <c r="A9" s="228"/>
      <c r="B9" s="229" t="s">
        <v>274</v>
      </c>
      <c r="C9" s="230"/>
      <c r="D9" s="231">
        <f>D10+D11+D12+D13</f>
        <v>14593.233944954127</v>
      </c>
    </row>
    <row r="10" spans="1:4" ht="16.5" x14ac:dyDescent="0.25">
      <c r="A10" s="232">
        <v>1</v>
      </c>
      <c r="B10" s="233" t="s">
        <v>110</v>
      </c>
      <c r="C10" s="234">
        <f>'монолитный каркас'!I115+'монолитный каркас'!L116+'монолитный каркас'!L117</f>
        <v>1598325</v>
      </c>
      <c r="D10" s="234">
        <f>C10/218</f>
        <v>7331.7660550458713</v>
      </c>
    </row>
    <row r="11" spans="1:4" ht="16.5" x14ac:dyDescent="0.25">
      <c r="A11" s="232">
        <v>2</v>
      </c>
      <c r="B11" s="233" t="s">
        <v>155</v>
      </c>
      <c r="C11" s="234">
        <f>'кладка стен и перегородок'!H48+'кладка стен и перегородок'!K49+'кладка стен и перегородок'!K50</f>
        <v>915500</v>
      </c>
      <c r="D11" s="234">
        <f>C11/218</f>
        <v>4199.54128440367</v>
      </c>
    </row>
    <row r="12" spans="1:4" ht="16.5" x14ac:dyDescent="0.25">
      <c r="A12" s="232">
        <v>3</v>
      </c>
      <c r="B12" s="233" t="s">
        <v>200</v>
      </c>
      <c r="C12" s="234">
        <f>кровля!H49+кровля!K50+кровля!K51</f>
        <v>577400</v>
      </c>
      <c r="D12" s="234">
        <f t="shared" ref="D12" si="0">C12/218</f>
        <v>2648.6238532110092</v>
      </c>
    </row>
    <row r="13" spans="1:4" ht="16.5" x14ac:dyDescent="0.25">
      <c r="A13" s="232">
        <v>4</v>
      </c>
      <c r="B13" s="233" t="s">
        <v>273</v>
      </c>
      <c r="C13" s="234">
        <f>остекление!E69</f>
        <v>90100</v>
      </c>
      <c r="D13" s="234">
        <f>C13/218</f>
        <v>413.30275229357801</v>
      </c>
    </row>
    <row r="14" spans="1:4" ht="16.5" x14ac:dyDescent="0.25">
      <c r="A14" s="229"/>
      <c r="B14" s="229" t="s">
        <v>589</v>
      </c>
      <c r="C14" s="235"/>
      <c r="D14" s="235"/>
    </row>
    <row r="15" spans="1:4" ht="16.5" x14ac:dyDescent="0.25">
      <c r="A15" s="232">
        <v>6</v>
      </c>
      <c r="B15" s="233" t="s">
        <v>327</v>
      </c>
      <c r="C15" s="234">
        <f>канализация!H56+канализация!K57+канализация!K58</f>
        <v>86500</v>
      </c>
      <c r="D15" s="234">
        <f>C15/218</f>
        <v>396.78899082568807</v>
      </c>
    </row>
    <row r="16" spans="1:4" ht="16.5" x14ac:dyDescent="0.25">
      <c r="A16" s="232">
        <v>7</v>
      </c>
      <c r="B16" s="233" t="s">
        <v>379</v>
      </c>
      <c r="C16" s="234">
        <f>водоснабжение!H62+водоснабжение!K63+водоснабжение!K64</f>
        <v>193762.5</v>
      </c>
      <c r="D16" s="234">
        <f>C16/218</f>
        <v>888.81880733944956</v>
      </c>
    </row>
    <row r="17" spans="1:4" ht="16.5" x14ac:dyDescent="0.25">
      <c r="A17" s="232">
        <v>8</v>
      </c>
      <c r="B17" s="233" t="s">
        <v>430</v>
      </c>
      <c r="C17" s="234">
        <f>отопление!H91+отопление!K92+отопление!K93</f>
        <v>291100</v>
      </c>
      <c r="D17" s="234">
        <f>C17/218</f>
        <v>1335.3211009174313</v>
      </c>
    </row>
    <row r="18" spans="1:4" ht="16.5" x14ac:dyDescent="0.25">
      <c r="A18" s="232">
        <v>9</v>
      </c>
      <c r="B18" s="233" t="s">
        <v>596</v>
      </c>
      <c r="C18" s="234">
        <f>'электро монтажные работы'!H156+'электро монтажные работы'!K157+'электро монтажные работы'!K158</f>
        <v>518050</v>
      </c>
      <c r="D18" s="234">
        <f>C18/218</f>
        <v>2376.3761467889908</v>
      </c>
    </row>
    <row r="19" spans="1:4" ht="16.5" x14ac:dyDescent="0.25">
      <c r="A19" s="232">
        <v>10</v>
      </c>
      <c r="B19" s="233" t="s">
        <v>598</v>
      </c>
      <c r="C19" s="234">
        <f>кондиционирование!H60+кондиционирование!K61+кондиционирование!K62</f>
        <v>275937.5</v>
      </c>
      <c r="D19" s="234">
        <f>C19/218</f>
        <v>1265.7683486238532</v>
      </c>
    </row>
    <row r="20" spans="1:4" ht="16.5" x14ac:dyDescent="0.25">
      <c r="A20" s="232">
        <v>11</v>
      </c>
      <c r="B20" s="233" t="s">
        <v>597</v>
      </c>
      <c r="C20" s="234"/>
      <c r="D20" s="234"/>
    </row>
    <row r="21" spans="1:4" ht="16.5" x14ac:dyDescent="0.25">
      <c r="A21" s="236"/>
      <c r="B21" s="229" t="s">
        <v>590</v>
      </c>
      <c r="C21" s="237"/>
      <c r="D21" s="237"/>
    </row>
    <row r="22" spans="1:4" ht="16.5" x14ac:dyDescent="0.25">
      <c r="A22" s="232">
        <v>11</v>
      </c>
      <c r="B22" s="233" t="s">
        <v>591</v>
      </c>
      <c r="C22" s="232"/>
      <c r="D22" s="232"/>
    </row>
    <row r="23" spans="1:4" ht="16.5" x14ac:dyDescent="0.25">
      <c r="A23" s="232">
        <v>12</v>
      </c>
      <c r="B23" s="233" t="s">
        <v>592</v>
      </c>
      <c r="C23" s="232"/>
      <c r="D23" s="232"/>
    </row>
    <row r="24" spans="1:4" ht="16.5" x14ac:dyDescent="0.25">
      <c r="A24" s="232">
        <v>13</v>
      </c>
      <c r="B24" s="233" t="s">
        <v>593</v>
      </c>
      <c r="C24" s="232"/>
      <c r="D24" s="232"/>
    </row>
    <row r="25" spans="1:4" ht="16.5" x14ac:dyDescent="0.25">
      <c r="A25" s="232">
        <v>14</v>
      </c>
      <c r="B25" s="233" t="s">
        <v>594</v>
      </c>
      <c r="C25" s="232"/>
      <c r="D25" s="232"/>
    </row>
    <row r="26" spans="1:4" ht="16.5" x14ac:dyDescent="0.25">
      <c r="A26" s="232">
        <v>15</v>
      </c>
      <c r="B26" s="233" t="s">
        <v>595</v>
      </c>
      <c r="C26" s="232"/>
      <c r="D26" s="232"/>
    </row>
    <row r="27" spans="1:4" ht="16.5" x14ac:dyDescent="0.25">
      <c r="A27" s="232">
        <v>16</v>
      </c>
      <c r="B27" s="233" t="s">
        <v>599</v>
      </c>
      <c r="C27" s="232"/>
      <c r="D27" s="232"/>
    </row>
    <row r="28" spans="1:4" ht="16.5" x14ac:dyDescent="0.25">
      <c r="A28" s="232">
        <v>17</v>
      </c>
      <c r="B28" s="233" t="s">
        <v>600</v>
      </c>
      <c r="C28" s="232"/>
      <c r="D28" s="232"/>
    </row>
    <row r="29" spans="1:4" ht="16.5" x14ac:dyDescent="0.25">
      <c r="A29" s="232">
        <v>18</v>
      </c>
      <c r="B29" s="233" t="s">
        <v>601</v>
      </c>
      <c r="C29" s="232"/>
      <c r="D29" s="232"/>
    </row>
    <row r="30" spans="1:4" ht="16.5" x14ac:dyDescent="0.25">
      <c r="A30" s="232">
        <v>19</v>
      </c>
      <c r="B30" s="233" t="s">
        <v>602</v>
      </c>
      <c r="C30" s="232"/>
      <c r="D30" s="232"/>
    </row>
    <row r="31" spans="1:4" ht="16.5" x14ac:dyDescent="0.25">
      <c r="A31" s="232">
        <v>20</v>
      </c>
      <c r="B31" s="233" t="s">
        <v>603</v>
      </c>
      <c r="C31" s="232"/>
      <c r="D31" s="232"/>
    </row>
    <row r="32" spans="1:4" ht="16.5" x14ac:dyDescent="0.25">
      <c r="A32" s="232">
        <v>21</v>
      </c>
      <c r="B32" s="233" t="s">
        <v>604</v>
      </c>
      <c r="C32" s="232"/>
      <c r="D32" s="232"/>
    </row>
    <row r="33" spans="1:4" ht="16.5" x14ac:dyDescent="0.25">
      <c r="A33" s="232">
        <v>22</v>
      </c>
      <c r="B33" s="233" t="s">
        <v>607</v>
      </c>
      <c r="C33" s="232"/>
      <c r="D33" s="232"/>
    </row>
    <row r="34" spans="1:4" ht="16.5" x14ac:dyDescent="0.25">
      <c r="A34" s="232">
        <v>23</v>
      </c>
      <c r="B34" s="233" t="s">
        <v>608</v>
      </c>
      <c r="C34" s="232"/>
      <c r="D34" s="232"/>
    </row>
    <row r="35" spans="1:4" ht="16.5" x14ac:dyDescent="0.25">
      <c r="A35" s="232">
        <v>24</v>
      </c>
      <c r="B35" s="233" t="s">
        <v>605</v>
      </c>
      <c r="C35" s="218"/>
      <c r="D35" s="218"/>
    </row>
    <row r="36" spans="1:4" ht="16.5" x14ac:dyDescent="0.25">
      <c r="A36" s="232">
        <v>25</v>
      </c>
      <c r="B36" s="233" t="s">
        <v>606</v>
      </c>
      <c r="C36" s="218"/>
      <c r="D36" s="218"/>
    </row>
  </sheetData>
  <mergeCells count="2">
    <mergeCell ref="A1:D1"/>
    <mergeCell ref="A3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64" workbookViewId="0">
      <selection activeCell="B70" sqref="B70"/>
    </sheetView>
  </sheetViews>
  <sheetFormatPr defaultColWidth="11" defaultRowHeight="15.75" x14ac:dyDescent="0.25"/>
  <cols>
    <col min="1" max="1" width="5.125" customWidth="1"/>
    <col min="2" max="2" width="94.625" customWidth="1"/>
    <col min="3" max="3" width="9" customWidth="1"/>
    <col min="4" max="4" width="9.125" customWidth="1"/>
    <col min="5" max="11" width="16.875" customWidth="1"/>
  </cols>
  <sheetData>
    <row r="1" spans="1:11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18.75" x14ac:dyDescent="0.3">
      <c r="A3" s="2" t="s">
        <v>551</v>
      </c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18.75" x14ac:dyDescent="0.3">
      <c r="A4" s="2"/>
      <c r="B4" s="2"/>
      <c r="C4" s="2"/>
      <c r="D4" s="2"/>
      <c r="E4" s="2"/>
      <c r="F4" s="2"/>
      <c r="G4" s="2"/>
      <c r="H4" s="2"/>
      <c r="I4" s="3"/>
      <c r="J4" s="3"/>
      <c r="K4" s="1"/>
    </row>
    <row r="5" spans="1:11" ht="18.75" x14ac:dyDescent="0.3">
      <c r="A5" s="251" t="s">
        <v>552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8.75" x14ac:dyDescent="0.3">
      <c r="A6" s="2"/>
      <c r="B6" s="2"/>
      <c r="C6" s="2"/>
      <c r="D6" s="2"/>
      <c r="E6" s="2"/>
      <c r="F6" s="2"/>
      <c r="G6" s="2"/>
      <c r="H6" s="2"/>
      <c r="I6" s="3"/>
      <c r="J6" s="3"/>
      <c r="K6" s="1"/>
    </row>
    <row r="7" spans="1:11" ht="18.75" x14ac:dyDescent="0.25">
      <c r="A7" s="259" t="s">
        <v>3</v>
      </c>
      <c r="B7" s="259" t="s">
        <v>4</v>
      </c>
      <c r="C7" s="259" t="s">
        <v>5</v>
      </c>
      <c r="D7" s="259" t="s">
        <v>6</v>
      </c>
      <c r="E7" s="259" t="s">
        <v>7</v>
      </c>
      <c r="F7" s="259"/>
      <c r="G7" s="259"/>
      <c r="H7" s="259" t="s">
        <v>8</v>
      </c>
      <c r="I7" s="259"/>
      <c r="J7" s="259"/>
      <c r="K7" s="259"/>
    </row>
    <row r="8" spans="1:11" ht="56.25" x14ac:dyDescent="0.25">
      <c r="A8" s="259"/>
      <c r="B8" s="259"/>
      <c r="C8" s="259"/>
      <c r="D8" s="259"/>
      <c r="E8" s="194" t="s">
        <v>9</v>
      </c>
      <c r="F8" s="195" t="s">
        <v>10</v>
      </c>
      <c r="G8" s="195" t="s">
        <v>11</v>
      </c>
      <c r="H8" s="194" t="s">
        <v>9</v>
      </c>
      <c r="I8" s="194" t="s">
        <v>10</v>
      </c>
      <c r="J8" s="195" t="s">
        <v>11</v>
      </c>
      <c r="K8" s="196" t="s">
        <v>12</v>
      </c>
    </row>
    <row r="9" spans="1:11" ht="18.75" x14ac:dyDescent="0.25">
      <c r="A9" s="197">
        <v>1</v>
      </c>
      <c r="B9" s="93" t="s">
        <v>553</v>
      </c>
      <c r="C9" s="197" t="s">
        <v>277</v>
      </c>
      <c r="D9" s="197">
        <v>35</v>
      </c>
      <c r="E9" s="94">
        <v>350</v>
      </c>
      <c r="F9" s="94"/>
      <c r="G9" s="94"/>
      <c r="H9" s="94">
        <f>E9*D9</f>
        <v>12250</v>
      </c>
      <c r="I9" s="95">
        <f>F9*D9</f>
        <v>0</v>
      </c>
      <c r="J9" s="95">
        <f t="shared" ref="J9:J59" si="0">G9*D9</f>
        <v>0</v>
      </c>
      <c r="K9" s="94">
        <f>H9+I9+J9</f>
        <v>12250</v>
      </c>
    </row>
    <row r="10" spans="1:11" ht="18.75" x14ac:dyDescent="0.25">
      <c r="A10" s="197">
        <v>2</v>
      </c>
      <c r="B10" s="96" t="s">
        <v>278</v>
      </c>
      <c r="C10" s="92" t="s">
        <v>277</v>
      </c>
      <c r="D10" s="92">
        <v>4</v>
      </c>
      <c r="E10" s="97">
        <v>1500</v>
      </c>
      <c r="F10" s="97"/>
      <c r="G10" s="198"/>
      <c r="H10" s="94">
        <f t="shared" ref="H10:H59" si="1">E10*D10</f>
        <v>6000</v>
      </c>
      <c r="I10" s="95">
        <f t="shared" ref="I10:I59" si="2">F10*D10</f>
        <v>0</v>
      </c>
      <c r="J10" s="95">
        <f t="shared" si="0"/>
        <v>0</v>
      </c>
      <c r="K10" s="94">
        <f t="shared" ref="K10:K59" si="3">H10+I10+J10</f>
        <v>6000</v>
      </c>
    </row>
    <row r="11" spans="1:11" ht="18.75" x14ac:dyDescent="0.25">
      <c r="A11" s="197">
        <v>3</v>
      </c>
      <c r="B11" s="96" t="s">
        <v>554</v>
      </c>
      <c r="C11" s="92" t="s">
        <v>280</v>
      </c>
      <c r="D11" s="92">
        <v>4</v>
      </c>
      <c r="E11" s="97">
        <v>2500</v>
      </c>
      <c r="F11" s="97"/>
      <c r="G11" s="198"/>
      <c r="H11" s="94">
        <f t="shared" si="1"/>
        <v>10000</v>
      </c>
      <c r="I11" s="95">
        <f t="shared" si="2"/>
        <v>0</v>
      </c>
      <c r="J11" s="95">
        <f t="shared" si="0"/>
        <v>0</v>
      </c>
      <c r="K11" s="94">
        <f t="shared" si="3"/>
        <v>10000</v>
      </c>
    </row>
    <row r="12" spans="1:11" ht="18.75" x14ac:dyDescent="0.25">
      <c r="A12" s="199"/>
      <c r="B12" s="200" t="s">
        <v>281</v>
      </c>
      <c r="C12" s="193" t="s">
        <v>280</v>
      </c>
      <c r="D12" s="193">
        <v>5</v>
      </c>
      <c r="E12" s="201"/>
      <c r="F12" s="201">
        <v>2783</v>
      </c>
      <c r="G12" s="201"/>
      <c r="H12" s="108">
        <f t="shared" si="1"/>
        <v>0</v>
      </c>
      <c r="I12" s="102">
        <f t="shared" si="2"/>
        <v>13915</v>
      </c>
      <c r="J12" s="102">
        <f t="shared" si="0"/>
        <v>0</v>
      </c>
      <c r="K12" s="108">
        <f t="shared" si="3"/>
        <v>13915</v>
      </c>
    </row>
    <row r="13" spans="1:11" ht="18.75" x14ac:dyDescent="0.25">
      <c r="A13" s="199"/>
      <c r="B13" s="200" t="s">
        <v>282</v>
      </c>
      <c r="C13" s="193" t="s">
        <v>139</v>
      </c>
      <c r="D13" s="193">
        <v>19</v>
      </c>
      <c r="E13" s="201"/>
      <c r="F13" s="201">
        <v>1179</v>
      </c>
      <c r="G13" s="201"/>
      <c r="H13" s="108">
        <f t="shared" si="1"/>
        <v>0</v>
      </c>
      <c r="I13" s="102">
        <f t="shared" si="2"/>
        <v>22401</v>
      </c>
      <c r="J13" s="102">
        <f t="shared" si="0"/>
        <v>0</v>
      </c>
      <c r="K13" s="108">
        <f t="shared" si="3"/>
        <v>22401</v>
      </c>
    </row>
    <row r="14" spans="1:11" ht="18.75" x14ac:dyDescent="0.25">
      <c r="A14" s="199"/>
      <c r="B14" s="200" t="s">
        <v>283</v>
      </c>
      <c r="C14" s="193" t="s">
        <v>280</v>
      </c>
      <c r="D14" s="193">
        <v>1</v>
      </c>
      <c r="E14" s="202"/>
      <c r="F14" s="201">
        <v>719</v>
      </c>
      <c r="G14" s="103"/>
      <c r="H14" s="108">
        <f t="shared" si="1"/>
        <v>0</v>
      </c>
      <c r="I14" s="102">
        <f t="shared" si="2"/>
        <v>719</v>
      </c>
      <c r="J14" s="102">
        <f t="shared" si="0"/>
        <v>0</v>
      </c>
      <c r="K14" s="108">
        <f t="shared" si="3"/>
        <v>719</v>
      </c>
    </row>
    <row r="15" spans="1:11" ht="18.75" x14ac:dyDescent="0.25">
      <c r="A15" s="199"/>
      <c r="B15" s="200" t="s">
        <v>284</v>
      </c>
      <c r="C15" s="193" t="s">
        <v>285</v>
      </c>
      <c r="D15" s="193">
        <v>3</v>
      </c>
      <c r="E15" s="202"/>
      <c r="F15" s="201">
        <v>156</v>
      </c>
      <c r="G15" s="203"/>
      <c r="H15" s="108">
        <f t="shared" si="1"/>
        <v>0</v>
      </c>
      <c r="I15" s="102">
        <f t="shared" si="2"/>
        <v>468</v>
      </c>
      <c r="J15" s="102">
        <f t="shared" si="0"/>
        <v>0</v>
      </c>
      <c r="K15" s="108">
        <f t="shared" si="3"/>
        <v>468</v>
      </c>
    </row>
    <row r="16" spans="1:11" ht="18.75" x14ac:dyDescent="0.25">
      <c r="A16" s="199"/>
      <c r="B16" s="200" t="s">
        <v>286</v>
      </c>
      <c r="C16" s="193" t="s">
        <v>280</v>
      </c>
      <c r="D16" s="193">
        <v>50</v>
      </c>
      <c r="E16" s="202"/>
      <c r="F16" s="201">
        <v>15</v>
      </c>
      <c r="G16" s="203"/>
      <c r="H16" s="108">
        <f t="shared" si="1"/>
        <v>0</v>
      </c>
      <c r="I16" s="102">
        <f t="shared" si="2"/>
        <v>750</v>
      </c>
      <c r="J16" s="102">
        <f t="shared" si="0"/>
        <v>0</v>
      </c>
      <c r="K16" s="108">
        <f t="shared" si="3"/>
        <v>750</v>
      </c>
    </row>
    <row r="17" spans="1:11" ht="18.75" x14ac:dyDescent="0.25">
      <c r="A17" s="199"/>
      <c r="B17" s="200" t="s">
        <v>330</v>
      </c>
      <c r="C17" s="193" t="s">
        <v>139</v>
      </c>
      <c r="D17" s="193">
        <v>1</v>
      </c>
      <c r="E17" s="202"/>
      <c r="F17" s="201">
        <v>410</v>
      </c>
      <c r="G17" s="203"/>
      <c r="H17" s="108">
        <f t="shared" si="1"/>
        <v>0</v>
      </c>
      <c r="I17" s="102">
        <f t="shared" si="2"/>
        <v>410</v>
      </c>
      <c r="J17" s="102">
        <f t="shared" si="0"/>
        <v>0</v>
      </c>
      <c r="K17" s="108">
        <f t="shared" si="3"/>
        <v>410</v>
      </c>
    </row>
    <row r="18" spans="1:11" ht="18.75" x14ac:dyDescent="0.25">
      <c r="A18" s="197">
        <v>4</v>
      </c>
      <c r="B18" s="93" t="s">
        <v>555</v>
      </c>
      <c r="C18" s="197" t="s">
        <v>277</v>
      </c>
      <c r="D18" s="197">
        <v>410</v>
      </c>
      <c r="E18" s="94">
        <v>350</v>
      </c>
      <c r="F18" s="225"/>
      <c r="G18" s="94"/>
      <c r="H18" s="94">
        <f t="shared" si="1"/>
        <v>143500</v>
      </c>
      <c r="I18" s="95">
        <f t="shared" si="2"/>
        <v>0</v>
      </c>
      <c r="J18" s="95">
        <f t="shared" si="0"/>
        <v>0</v>
      </c>
      <c r="K18" s="94">
        <f t="shared" si="3"/>
        <v>143500</v>
      </c>
    </row>
    <row r="19" spans="1:11" ht="18.75" x14ac:dyDescent="0.25">
      <c r="A19" s="199"/>
      <c r="B19" s="200" t="s">
        <v>556</v>
      </c>
      <c r="C19" s="193" t="s">
        <v>277</v>
      </c>
      <c r="D19" s="193">
        <v>80</v>
      </c>
      <c r="E19" s="204"/>
      <c r="F19" s="205">
        <v>133</v>
      </c>
      <c r="G19" s="206"/>
      <c r="H19" s="108">
        <f t="shared" si="1"/>
        <v>0</v>
      </c>
      <c r="I19" s="102">
        <f t="shared" si="2"/>
        <v>10640</v>
      </c>
      <c r="J19" s="102">
        <f t="shared" si="0"/>
        <v>0</v>
      </c>
      <c r="K19" s="108">
        <f t="shared" si="3"/>
        <v>10640</v>
      </c>
    </row>
    <row r="20" spans="1:11" ht="18.75" x14ac:dyDescent="0.25">
      <c r="A20" s="199"/>
      <c r="B20" s="200" t="s">
        <v>557</v>
      </c>
      <c r="C20" s="193" t="s">
        <v>277</v>
      </c>
      <c r="D20" s="193">
        <v>80</v>
      </c>
      <c r="E20" s="204"/>
      <c r="F20" s="205">
        <v>210</v>
      </c>
      <c r="G20" s="206"/>
      <c r="H20" s="108">
        <f t="shared" si="1"/>
        <v>0</v>
      </c>
      <c r="I20" s="102">
        <f t="shared" si="2"/>
        <v>16800</v>
      </c>
      <c r="J20" s="102">
        <f t="shared" si="0"/>
        <v>0</v>
      </c>
      <c r="K20" s="108">
        <f t="shared" si="3"/>
        <v>16800</v>
      </c>
    </row>
    <row r="21" spans="1:11" ht="18.75" x14ac:dyDescent="0.25">
      <c r="A21" s="199"/>
      <c r="B21" s="207" t="s">
        <v>558</v>
      </c>
      <c r="C21" s="6" t="s">
        <v>277</v>
      </c>
      <c r="D21" s="6">
        <v>40</v>
      </c>
      <c r="E21" s="204"/>
      <c r="F21" s="205">
        <v>71.099999999999994</v>
      </c>
      <c r="G21" s="208"/>
      <c r="H21" s="108">
        <f t="shared" si="1"/>
        <v>0</v>
      </c>
      <c r="I21" s="102">
        <f t="shared" si="2"/>
        <v>2844</v>
      </c>
      <c r="J21" s="102">
        <f t="shared" si="0"/>
        <v>0</v>
      </c>
      <c r="K21" s="108">
        <f t="shared" si="3"/>
        <v>2844</v>
      </c>
    </row>
    <row r="22" spans="1:11" ht="18.75" x14ac:dyDescent="0.25">
      <c r="A22" s="199"/>
      <c r="B22" s="200" t="s">
        <v>559</v>
      </c>
      <c r="C22" s="193" t="s">
        <v>277</v>
      </c>
      <c r="D22" s="193">
        <v>80</v>
      </c>
      <c r="E22" s="204"/>
      <c r="F22" s="205">
        <v>57.5</v>
      </c>
      <c r="G22" s="209"/>
      <c r="H22" s="108">
        <f t="shared" si="1"/>
        <v>0</v>
      </c>
      <c r="I22" s="102">
        <f t="shared" si="2"/>
        <v>4600</v>
      </c>
      <c r="J22" s="102">
        <f t="shared" si="0"/>
        <v>0</v>
      </c>
      <c r="K22" s="108">
        <f t="shared" si="3"/>
        <v>4600</v>
      </c>
    </row>
    <row r="23" spans="1:11" ht="18.75" x14ac:dyDescent="0.25">
      <c r="A23" s="199"/>
      <c r="B23" s="200" t="s">
        <v>560</v>
      </c>
      <c r="C23" s="193" t="s">
        <v>277</v>
      </c>
      <c r="D23" s="193">
        <v>80</v>
      </c>
      <c r="E23" s="204"/>
      <c r="F23" s="205">
        <v>41.25</v>
      </c>
      <c r="G23" s="209"/>
      <c r="H23" s="108">
        <f t="shared" si="1"/>
        <v>0</v>
      </c>
      <c r="I23" s="102">
        <f t="shared" si="2"/>
        <v>3300</v>
      </c>
      <c r="J23" s="102">
        <f t="shared" si="0"/>
        <v>0</v>
      </c>
      <c r="K23" s="108">
        <f t="shared" si="3"/>
        <v>3300</v>
      </c>
    </row>
    <row r="24" spans="1:11" ht="18.75" x14ac:dyDescent="0.25">
      <c r="A24" s="199"/>
      <c r="B24" s="200" t="s">
        <v>561</v>
      </c>
      <c r="C24" s="193" t="s">
        <v>277</v>
      </c>
      <c r="D24" s="193">
        <v>30</v>
      </c>
      <c r="E24" s="201"/>
      <c r="F24" s="210">
        <v>54.2</v>
      </c>
      <c r="G24" s="211"/>
      <c r="H24" s="108">
        <f t="shared" si="1"/>
        <v>0</v>
      </c>
      <c r="I24" s="102">
        <f t="shared" si="2"/>
        <v>1626</v>
      </c>
      <c r="J24" s="102">
        <f t="shared" si="0"/>
        <v>0</v>
      </c>
      <c r="K24" s="108">
        <f t="shared" si="3"/>
        <v>1626</v>
      </c>
    </row>
    <row r="25" spans="1:11" ht="18.75" x14ac:dyDescent="0.25">
      <c r="A25" s="199"/>
      <c r="B25" s="200" t="s">
        <v>562</v>
      </c>
      <c r="C25" s="193" t="s">
        <v>36</v>
      </c>
      <c r="D25" s="193">
        <v>150</v>
      </c>
      <c r="E25" s="201"/>
      <c r="F25" s="201">
        <v>39.270000000000003</v>
      </c>
      <c r="G25" s="211"/>
      <c r="H25" s="108">
        <f t="shared" si="1"/>
        <v>0</v>
      </c>
      <c r="I25" s="102">
        <f t="shared" si="2"/>
        <v>5890.5000000000009</v>
      </c>
      <c r="J25" s="102">
        <f t="shared" si="0"/>
        <v>0</v>
      </c>
      <c r="K25" s="108">
        <f t="shared" si="3"/>
        <v>5890.5000000000009</v>
      </c>
    </row>
    <row r="26" spans="1:11" ht="18.75" x14ac:dyDescent="0.25">
      <c r="A26" s="199"/>
      <c r="B26" s="200" t="s">
        <v>563</v>
      </c>
      <c r="C26" s="193" t="s">
        <v>277</v>
      </c>
      <c r="D26" s="193">
        <v>100</v>
      </c>
      <c r="E26" s="201"/>
      <c r="F26" s="201">
        <v>107</v>
      </c>
      <c r="G26" s="211"/>
      <c r="H26" s="108">
        <f t="shared" si="1"/>
        <v>0</v>
      </c>
      <c r="I26" s="102">
        <f t="shared" si="2"/>
        <v>10700</v>
      </c>
      <c r="J26" s="102">
        <f t="shared" si="0"/>
        <v>0</v>
      </c>
      <c r="K26" s="108">
        <f t="shared" si="3"/>
        <v>10700</v>
      </c>
    </row>
    <row r="27" spans="1:11" ht="18.75" x14ac:dyDescent="0.25">
      <c r="A27" s="199"/>
      <c r="B27" s="200" t="s">
        <v>564</v>
      </c>
      <c r="C27" s="193" t="s">
        <v>277</v>
      </c>
      <c r="D27" s="193">
        <v>100</v>
      </c>
      <c r="E27" s="201"/>
      <c r="F27" s="212">
        <v>22</v>
      </c>
      <c r="G27" s="211"/>
      <c r="H27" s="108">
        <f t="shared" si="1"/>
        <v>0</v>
      </c>
      <c r="I27" s="102">
        <f t="shared" si="2"/>
        <v>2200</v>
      </c>
      <c r="J27" s="102">
        <f t="shared" si="0"/>
        <v>0</v>
      </c>
      <c r="K27" s="108">
        <f t="shared" si="3"/>
        <v>2200</v>
      </c>
    </row>
    <row r="28" spans="1:11" ht="18.75" x14ac:dyDescent="0.25">
      <c r="A28" s="199"/>
      <c r="B28" s="200" t="s">
        <v>565</v>
      </c>
      <c r="C28" s="193" t="s">
        <v>277</v>
      </c>
      <c r="D28" s="193">
        <v>50</v>
      </c>
      <c r="E28" s="204"/>
      <c r="F28" s="205">
        <v>887</v>
      </c>
      <c r="G28" s="209"/>
      <c r="H28" s="108">
        <f t="shared" si="1"/>
        <v>0</v>
      </c>
      <c r="I28" s="102">
        <f t="shared" si="2"/>
        <v>44350</v>
      </c>
      <c r="J28" s="102">
        <f t="shared" si="0"/>
        <v>0</v>
      </c>
      <c r="K28" s="108">
        <f t="shared" si="3"/>
        <v>44350</v>
      </c>
    </row>
    <row r="29" spans="1:11" ht="18.75" x14ac:dyDescent="0.25">
      <c r="A29" s="199"/>
      <c r="B29" s="200" t="s">
        <v>566</v>
      </c>
      <c r="C29" s="193" t="s">
        <v>36</v>
      </c>
      <c r="D29" s="193">
        <v>150</v>
      </c>
      <c r="E29" s="204"/>
      <c r="F29" s="205">
        <v>12</v>
      </c>
      <c r="G29" s="209"/>
      <c r="H29" s="108">
        <f t="shared" si="1"/>
        <v>0</v>
      </c>
      <c r="I29" s="102">
        <f t="shared" si="2"/>
        <v>1800</v>
      </c>
      <c r="J29" s="102">
        <f t="shared" si="0"/>
        <v>0</v>
      </c>
      <c r="K29" s="108">
        <f t="shared" si="3"/>
        <v>1800</v>
      </c>
    </row>
    <row r="30" spans="1:11" ht="18.75" x14ac:dyDescent="0.25">
      <c r="A30" s="199"/>
      <c r="B30" s="200" t="s">
        <v>567</v>
      </c>
      <c r="C30" s="193" t="s">
        <v>36</v>
      </c>
      <c r="D30" s="193">
        <v>2</v>
      </c>
      <c r="E30" s="204"/>
      <c r="F30" s="205">
        <v>1167</v>
      </c>
      <c r="G30" s="209"/>
      <c r="H30" s="108">
        <f t="shared" si="1"/>
        <v>0</v>
      </c>
      <c r="I30" s="102">
        <f t="shared" si="2"/>
        <v>2334</v>
      </c>
      <c r="J30" s="102">
        <f t="shared" si="0"/>
        <v>0</v>
      </c>
      <c r="K30" s="108">
        <f t="shared" si="3"/>
        <v>2334</v>
      </c>
    </row>
    <row r="31" spans="1:11" ht="18.75" x14ac:dyDescent="0.25">
      <c r="A31" s="199"/>
      <c r="B31" s="200" t="s">
        <v>568</v>
      </c>
      <c r="C31" s="193" t="s">
        <v>36</v>
      </c>
      <c r="D31" s="193">
        <v>2</v>
      </c>
      <c r="E31" s="204"/>
      <c r="F31" s="201">
        <v>180</v>
      </c>
      <c r="G31" s="209"/>
      <c r="H31" s="108">
        <f t="shared" si="1"/>
        <v>0</v>
      </c>
      <c r="I31" s="102">
        <f t="shared" si="2"/>
        <v>360</v>
      </c>
      <c r="J31" s="102">
        <f t="shared" si="0"/>
        <v>0</v>
      </c>
      <c r="K31" s="108">
        <f t="shared" si="3"/>
        <v>360</v>
      </c>
    </row>
    <row r="32" spans="1:11" ht="18.75" x14ac:dyDescent="0.25">
      <c r="A32" s="199"/>
      <c r="B32" s="200" t="s">
        <v>569</v>
      </c>
      <c r="C32" s="193" t="s">
        <v>36</v>
      </c>
      <c r="D32" s="193">
        <v>10</v>
      </c>
      <c r="E32" s="204"/>
      <c r="F32" s="205">
        <v>702</v>
      </c>
      <c r="G32" s="209"/>
      <c r="H32" s="108">
        <f t="shared" si="1"/>
        <v>0</v>
      </c>
      <c r="I32" s="102">
        <f t="shared" si="2"/>
        <v>7020</v>
      </c>
      <c r="J32" s="102">
        <f t="shared" si="0"/>
        <v>0</v>
      </c>
      <c r="K32" s="108">
        <f t="shared" si="3"/>
        <v>7020</v>
      </c>
    </row>
    <row r="33" spans="1:11" ht="18.75" x14ac:dyDescent="0.25">
      <c r="B33" s="213" t="s">
        <v>570</v>
      </c>
      <c r="C33" s="193" t="s">
        <v>36</v>
      </c>
      <c r="D33" s="214">
        <v>4</v>
      </c>
      <c r="E33" s="83"/>
      <c r="F33" s="215">
        <v>6825</v>
      </c>
      <c r="G33" s="83"/>
      <c r="H33" s="108">
        <f t="shared" si="1"/>
        <v>0</v>
      </c>
      <c r="I33" s="102">
        <f t="shared" si="2"/>
        <v>27300</v>
      </c>
      <c r="J33" s="102">
        <f t="shared" si="0"/>
        <v>0</v>
      </c>
      <c r="K33" s="108">
        <f t="shared" si="3"/>
        <v>27300</v>
      </c>
    </row>
    <row r="34" spans="1:11" ht="18.75" x14ac:dyDescent="0.25">
      <c r="A34" s="199"/>
      <c r="B34" s="200" t="s">
        <v>571</v>
      </c>
      <c r="C34" s="193" t="s">
        <v>277</v>
      </c>
      <c r="D34" s="193">
        <v>30</v>
      </c>
      <c r="E34" s="201"/>
      <c r="F34" s="201">
        <v>32</v>
      </c>
      <c r="G34" s="211"/>
      <c r="H34" s="108">
        <f t="shared" si="1"/>
        <v>0</v>
      </c>
      <c r="I34" s="102">
        <f t="shared" si="2"/>
        <v>960</v>
      </c>
      <c r="J34" s="102">
        <f t="shared" si="0"/>
        <v>0</v>
      </c>
      <c r="K34" s="108">
        <f t="shared" si="3"/>
        <v>960</v>
      </c>
    </row>
    <row r="35" spans="1:11" ht="18.75" x14ac:dyDescent="0.25">
      <c r="A35" s="193"/>
      <c r="B35" s="200" t="s">
        <v>572</v>
      </c>
      <c r="C35" s="193" t="s">
        <v>277</v>
      </c>
      <c r="D35" s="193">
        <v>8</v>
      </c>
      <c r="E35" s="201"/>
      <c r="F35" s="201">
        <v>127</v>
      </c>
      <c r="G35" s="201"/>
      <c r="H35" s="108">
        <f t="shared" si="1"/>
        <v>0</v>
      </c>
      <c r="I35" s="102">
        <f t="shared" si="2"/>
        <v>1016</v>
      </c>
      <c r="J35" s="102">
        <f t="shared" si="0"/>
        <v>0</v>
      </c>
      <c r="K35" s="108">
        <f t="shared" si="3"/>
        <v>1016</v>
      </c>
    </row>
    <row r="36" spans="1:11" ht="18.75" x14ac:dyDescent="0.25">
      <c r="A36" s="193"/>
      <c r="B36" s="200" t="s">
        <v>573</v>
      </c>
      <c r="C36" s="193" t="s">
        <v>36</v>
      </c>
      <c r="D36" s="193">
        <v>3</v>
      </c>
      <c r="E36" s="201"/>
      <c r="F36" s="201">
        <v>85</v>
      </c>
      <c r="G36" s="201"/>
      <c r="H36" s="108">
        <f t="shared" si="1"/>
        <v>0</v>
      </c>
      <c r="I36" s="102">
        <f t="shared" si="2"/>
        <v>255</v>
      </c>
      <c r="J36" s="102">
        <f t="shared" si="0"/>
        <v>0</v>
      </c>
      <c r="K36" s="108">
        <f t="shared" si="3"/>
        <v>255</v>
      </c>
    </row>
    <row r="37" spans="1:11" ht="18.75" x14ac:dyDescent="0.25">
      <c r="A37" s="193"/>
      <c r="B37" s="200" t="s">
        <v>574</v>
      </c>
      <c r="C37" s="193" t="s">
        <v>36</v>
      </c>
      <c r="D37" s="193">
        <v>3</v>
      </c>
      <c r="E37" s="201"/>
      <c r="F37" s="212">
        <v>231</v>
      </c>
      <c r="G37" s="201"/>
      <c r="H37" s="108">
        <f t="shared" si="1"/>
        <v>0</v>
      </c>
      <c r="I37" s="102">
        <f t="shared" si="2"/>
        <v>693</v>
      </c>
      <c r="J37" s="102">
        <f t="shared" si="0"/>
        <v>0</v>
      </c>
      <c r="K37" s="108">
        <f t="shared" si="3"/>
        <v>693</v>
      </c>
    </row>
    <row r="38" spans="1:11" ht="18.75" x14ac:dyDescent="0.25">
      <c r="A38" s="199"/>
      <c r="B38" s="200" t="s">
        <v>284</v>
      </c>
      <c r="C38" s="193" t="s">
        <v>285</v>
      </c>
      <c r="D38" s="193">
        <v>12</v>
      </c>
      <c r="E38" s="216"/>
      <c r="F38" s="205">
        <v>156</v>
      </c>
      <c r="G38" s="217"/>
      <c r="H38" s="108">
        <f t="shared" si="1"/>
        <v>0</v>
      </c>
      <c r="I38" s="102">
        <f t="shared" si="2"/>
        <v>1872</v>
      </c>
      <c r="J38" s="102">
        <f t="shared" si="0"/>
        <v>0</v>
      </c>
      <c r="K38" s="108">
        <f t="shared" si="3"/>
        <v>1872</v>
      </c>
    </row>
    <row r="39" spans="1:11" ht="18.75" x14ac:dyDescent="0.25">
      <c r="A39" s="199"/>
      <c r="B39" s="200" t="s">
        <v>286</v>
      </c>
      <c r="C39" s="193" t="s">
        <v>280</v>
      </c>
      <c r="D39" s="193">
        <v>10</v>
      </c>
      <c r="E39" s="202"/>
      <c r="F39" s="210">
        <v>15</v>
      </c>
      <c r="G39" s="203"/>
      <c r="H39" s="108">
        <f t="shared" si="1"/>
        <v>0</v>
      </c>
      <c r="I39" s="102">
        <f t="shared" si="2"/>
        <v>150</v>
      </c>
      <c r="J39" s="102">
        <f t="shared" si="0"/>
        <v>0</v>
      </c>
      <c r="K39" s="108">
        <f t="shared" si="3"/>
        <v>150</v>
      </c>
    </row>
    <row r="40" spans="1:11" ht="18.75" x14ac:dyDescent="0.25">
      <c r="A40" s="197">
        <v>5</v>
      </c>
      <c r="B40" s="93" t="s">
        <v>575</v>
      </c>
      <c r="C40" s="197" t="s">
        <v>576</v>
      </c>
      <c r="D40" s="197">
        <v>2</v>
      </c>
      <c r="E40" s="94">
        <v>7500</v>
      </c>
      <c r="F40" s="94"/>
      <c r="G40" s="94"/>
      <c r="H40" s="94">
        <f t="shared" si="1"/>
        <v>15000</v>
      </c>
      <c r="I40" s="95">
        <f t="shared" si="2"/>
        <v>0</v>
      </c>
      <c r="J40" s="95">
        <f t="shared" si="0"/>
        <v>0</v>
      </c>
      <c r="K40" s="94">
        <f t="shared" si="3"/>
        <v>15000</v>
      </c>
    </row>
    <row r="41" spans="1:11" ht="18.75" x14ac:dyDescent="0.25">
      <c r="A41" s="199"/>
      <c r="B41" s="200" t="s">
        <v>577</v>
      </c>
      <c r="C41" s="193" t="s">
        <v>578</v>
      </c>
      <c r="D41" s="193">
        <v>2</v>
      </c>
      <c r="E41" s="201"/>
      <c r="F41" s="201">
        <v>1940</v>
      </c>
      <c r="G41" s="211"/>
      <c r="H41" s="108">
        <f t="shared" si="1"/>
        <v>0</v>
      </c>
      <c r="I41" s="102">
        <f t="shared" si="2"/>
        <v>3880</v>
      </c>
      <c r="J41" s="102">
        <f t="shared" si="0"/>
        <v>0</v>
      </c>
      <c r="K41" s="108">
        <f t="shared" si="3"/>
        <v>3880</v>
      </c>
    </row>
    <row r="42" spans="1:11" ht="18.75" x14ac:dyDescent="0.25">
      <c r="A42" s="199"/>
      <c r="B42" s="200" t="s">
        <v>579</v>
      </c>
      <c r="C42" s="193" t="s">
        <v>36</v>
      </c>
      <c r="D42" s="193">
        <v>2</v>
      </c>
      <c r="E42" s="201"/>
      <c r="F42" s="201">
        <v>5090</v>
      </c>
      <c r="G42" s="211"/>
      <c r="H42" s="108">
        <f t="shared" si="1"/>
        <v>0</v>
      </c>
      <c r="I42" s="102">
        <f t="shared" si="2"/>
        <v>10180</v>
      </c>
      <c r="J42" s="102">
        <f t="shared" si="0"/>
        <v>0</v>
      </c>
      <c r="K42" s="108">
        <f t="shared" si="3"/>
        <v>10180</v>
      </c>
    </row>
    <row r="43" spans="1:11" ht="18.75" x14ac:dyDescent="0.25">
      <c r="A43" s="99"/>
      <c r="B43" s="99" t="s">
        <v>580</v>
      </c>
      <c r="C43" s="89" t="s">
        <v>36</v>
      </c>
      <c r="D43" s="89">
        <v>1</v>
      </c>
      <c r="E43" s="100"/>
      <c r="F43" s="100">
        <v>92874</v>
      </c>
      <c r="G43" s="100"/>
      <c r="H43" s="108">
        <f t="shared" si="1"/>
        <v>0</v>
      </c>
      <c r="I43" s="102">
        <f t="shared" si="2"/>
        <v>92874</v>
      </c>
      <c r="J43" s="102">
        <f t="shared" si="0"/>
        <v>0</v>
      </c>
      <c r="K43" s="108">
        <f t="shared" si="3"/>
        <v>92874</v>
      </c>
    </row>
    <row r="44" spans="1:11" ht="18.75" x14ac:dyDescent="0.25">
      <c r="A44" s="99"/>
      <c r="B44" s="99" t="s">
        <v>580</v>
      </c>
      <c r="C44" s="89" t="s">
        <v>36</v>
      </c>
      <c r="D44" s="89">
        <v>1</v>
      </c>
      <c r="E44" s="100"/>
      <c r="F44" s="100">
        <v>67436</v>
      </c>
      <c r="G44" s="201"/>
      <c r="H44" s="108">
        <f t="shared" si="1"/>
        <v>0</v>
      </c>
      <c r="I44" s="102">
        <f t="shared" si="2"/>
        <v>67436</v>
      </c>
      <c r="J44" s="102">
        <f t="shared" si="0"/>
        <v>0</v>
      </c>
      <c r="K44" s="108">
        <f t="shared" si="3"/>
        <v>67436</v>
      </c>
    </row>
    <row r="45" spans="1:11" ht="18.75" x14ac:dyDescent="0.25">
      <c r="A45" s="199"/>
      <c r="B45" s="200" t="s">
        <v>581</v>
      </c>
      <c r="C45" s="193" t="s">
        <v>578</v>
      </c>
      <c r="D45" s="193">
        <v>2</v>
      </c>
      <c r="E45" s="202"/>
      <c r="F45" s="201">
        <v>590</v>
      </c>
      <c r="G45" s="203"/>
      <c r="H45" s="108">
        <f t="shared" si="1"/>
        <v>0</v>
      </c>
      <c r="I45" s="102">
        <f t="shared" si="2"/>
        <v>1180</v>
      </c>
      <c r="J45" s="102">
        <f t="shared" si="0"/>
        <v>0</v>
      </c>
      <c r="K45" s="108">
        <f t="shared" si="3"/>
        <v>1180</v>
      </c>
    </row>
    <row r="46" spans="1:11" ht="18.75" x14ac:dyDescent="0.25">
      <c r="A46" s="199"/>
      <c r="B46" s="200" t="s">
        <v>284</v>
      </c>
      <c r="C46" s="193" t="s">
        <v>285</v>
      </c>
      <c r="D46" s="193">
        <v>12</v>
      </c>
      <c r="E46" s="202"/>
      <c r="F46" s="205">
        <v>156</v>
      </c>
      <c r="G46" s="203"/>
      <c r="H46" s="108">
        <f t="shared" si="1"/>
        <v>0</v>
      </c>
      <c r="I46" s="102">
        <f t="shared" si="2"/>
        <v>1872</v>
      </c>
      <c r="J46" s="102">
        <f t="shared" si="0"/>
        <v>0</v>
      </c>
      <c r="K46" s="108">
        <f t="shared" si="3"/>
        <v>1872</v>
      </c>
    </row>
    <row r="47" spans="1:11" ht="18.75" x14ac:dyDescent="0.25">
      <c r="A47" s="199"/>
      <c r="B47" s="200" t="s">
        <v>286</v>
      </c>
      <c r="C47" s="193" t="s">
        <v>280</v>
      </c>
      <c r="D47" s="193">
        <v>10</v>
      </c>
      <c r="E47" s="202"/>
      <c r="F47" s="201">
        <v>15</v>
      </c>
      <c r="G47" s="203"/>
      <c r="H47" s="108">
        <f t="shared" si="1"/>
        <v>0</v>
      </c>
      <c r="I47" s="102">
        <f t="shared" si="2"/>
        <v>150</v>
      </c>
      <c r="J47" s="102">
        <f t="shared" si="0"/>
        <v>0</v>
      </c>
      <c r="K47" s="108">
        <f t="shared" si="3"/>
        <v>150</v>
      </c>
    </row>
    <row r="48" spans="1:11" ht="18.75" x14ac:dyDescent="0.25">
      <c r="A48" s="197">
        <v>6</v>
      </c>
      <c r="B48" s="93" t="s">
        <v>582</v>
      </c>
      <c r="C48" s="197" t="s">
        <v>583</v>
      </c>
      <c r="D48" s="197">
        <v>5</v>
      </c>
      <c r="E48" s="94">
        <v>5600</v>
      </c>
      <c r="F48" s="94"/>
      <c r="G48" s="94"/>
      <c r="H48" s="94">
        <f t="shared" si="1"/>
        <v>28000</v>
      </c>
      <c r="I48" s="95">
        <f t="shared" si="2"/>
        <v>0</v>
      </c>
      <c r="J48" s="95">
        <f t="shared" si="0"/>
        <v>0</v>
      </c>
      <c r="K48" s="94">
        <f t="shared" si="3"/>
        <v>28000</v>
      </c>
    </row>
    <row r="49" spans="1:11" ht="18.75" x14ac:dyDescent="0.25">
      <c r="A49" s="99"/>
      <c r="B49" s="99" t="s">
        <v>584</v>
      </c>
      <c r="C49" s="89" t="s">
        <v>36</v>
      </c>
      <c r="D49" s="89">
        <v>1</v>
      </c>
      <c r="E49" s="100"/>
      <c r="F49" s="201">
        <v>26388</v>
      </c>
      <c r="G49" s="201"/>
      <c r="H49" s="108">
        <f t="shared" si="1"/>
        <v>0</v>
      </c>
      <c r="I49" s="102">
        <f t="shared" si="2"/>
        <v>26388</v>
      </c>
      <c r="J49" s="102">
        <f t="shared" si="0"/>
        <v>0</v>
      </c>
      <c r="K49" s="108">
        <f t="shared" si="3"/>
        <v>26388</v>
      </c>
    </row>
    <row r="50" spans="1:11" ht="18.75" x14ac:dyDescent="0.25">
      <c r="A50" s="99"/>
      <c r="B50" s="99" t="s">
        <v>585</v>
      </c>
      <c r="C50" s="89" t="s">
        <v>36</v>
      </c>
      <c r="D50" s="89">
        <v>4</v>
      </c>
      <c r="E50" s="100"/>
      <c r="F50" s="215">
        <v>24678</v>
      </c>
      <c r="G50" s="202"/>
      <c r="H50" s="108">
        <f t="shared" si="1"/>
        <v>0</v>
      </c>
      <c r="I50" s="102">
        <f t="shared" si="2"/>
        <v>98712</v>
      </c>
      <c r="J50" s="102">
        <f t="shared" si="0"/>
        <v>0</v>
      </c>
      <c r="K50" s="108">
        <f t="shared" si="3"/>
        <v>98712</v>
      </c>
    </row>
    <row r="51" spans="1:11" ht="18.75" x14ac:dyDescent="0.25">
      <c r="A51" s="199"/>
      <c r="B51" s="200" t="s">
        <v>586</v>
      </c>
      <c r="C51" s="193" t="s">
        <v>578</v>
      </c>
      <c r="D51" s="89">
        <v>2</v>
      </c>
      <c r="E51" s="202"/>
      <c r="F51" s="201">
        <v>360</v>
      </c>
      <c r="G51" s="203"/>
      <c r="H51" s="108">
        <f t="shared" si="1"/>
        <v>0</v>
      </c>
      <c r="I51" s="102">
        <f t="shared" si="2"/>
        <v>720</v>
      </c>
      <c r="J51" s="102">
        <f t="shared" si="0"/>
        <v>0</v>
      </c>
      <c r="K51" s="108">
        <f t="shared" si="3"/>
        <v>720</v>
      </c>
    </row>
    <row r="52" spans="1:11" ht="18.75" x14ac:dyDescent="0.25">
      <c r="A52" s="199"/>
      <c r="B52" s="200" t="s">
        <v>587</v>
      </c>
      <c r="C52" s="193" t="s">
        <v>280</v>
      </c>
      <c r="D52" s="89">
        <v>5</v>
      </c>
      <c r="E52" s="202"/>
      <c r="F52" s="201">
        <v>9040</v>
      </c>
      <c r="G52" s="203"/>
      <c r="H52" s="108">
        <f t="shared" si="1"/>
        <v>0</v>
      </c>
      <c r="I52" s="102">
        <f t="shared" si="2"/>
        <v>45200</v>
      </c>
      <c r="J52" s="102">
        <f t="shared" si="0"/>
        <v>0</v>
      </c>
      <c r="K52" s="108">
        <f t="shared" si="3"/>
        <v>45200</v>
      </c>
    </row>
    <row r="53" spans="1:11" ht="18.75" x14ac:dyDescent="0.25">
      <c r="A53" s="199"/>
      <c r="B53" s="200" t="s">
        <v>284</v>
      </c>
      <c r="C53" s="193" t="s">
        <v>285</v>
      </c>
      <c r="D53" s="193">
        <v>12</v>
      </c>
      <c r="E53" s="202"/>
      <c r="F53" s="205">
        <v>156</v>
      </c>
      <c r="G53" s="203"/>
      <c r="H53" s="108">
        <f t="shared" si="1"/>
        <v>0</v>
      </c>
      <c r="I53" s="102">
        <f t="shared" si="2"/>
        <v>1872</v>
      </c>
      <c r="J53" s="102">
        <f t="shared" si="0"/>
        <v>0</v>
      </c>
      <c r="K53" s="108">
        <f t="shared" si="3"/>
        <v>1872</v>
      </c>
    </row>
    <row r="54" spans="1:11" ht="18.75" x14ac:dyDescent="0.25">
      <c r="A54" s="199"/>
      <c r="B54" s="200" t="s">
        <v>286</v>
      </c>
      <c r="C54" s="193" t="s">
        <v>280</v>
      </c>
      <c r="D54" s="193">
        <v>10</v>
      </c>
      <c r="E54" s="202"/>
      <c r="F54" s="201">
        <v>15</v>
      </c>
      <c r="G54" s="203"/>
      <c r="H54" s="108">
        <f t="shared" si="1"/>
        <v>0</v>
      </c>
      <c r="I54" s="102">
        <f t="shared" si="2"/>
        <v>150</v>
      </c>
      <c r="J54" s="102">
        <f t="shared" si="0"/>
        <v>0</v>
      </c>
      <c r="K54" s="108">
        <f t="shared" si="3"/>
        <v>150</v>
      </c>
    </row>
    <row r="55" spans="1:11" ht="18.75" x14ac:dyDescent="0.25">
      <c r="A55" s="197">
        <v>7</v>
      </c>
      <c r="B55" s="93" t="s">
        <v>18</v>
      </c>
      <c r="C55" s="197" t="s">
        <v>19</v>
      </c>
      <c r="D55" s="197">
        <v>4</v>
      </c>
      <c r="E55" s="94">
        <v>300</v>
      </c>
      <c r="F55" s="94"/>
      <c r="G55" s="94"/>
      <c r="H55" s="97">
        <f t="shared" si="1"/>
        <v>1200</v>
      </c>
      <c r="I55" s="95">
        <f t="shared" si="2"/>
        <v>0</v>
      </c>
      <c r="J55" s="95">
        <f t="shared" si="0"/>
        <v>0</v>
      </c>
      <c r="K55" s="97">
        <f t="shared" si="3"/>
        <v>1200</v>
      </c>
    </row>
    <row r="56" spans="1:11" ht="18.75" x14ac:dyDescent="0.25">
      <c r="A56" s="197">
        <v>8</v>
      </c>
      <c r="B56" s="93" t="s">
        <v>370</v>
      </c>
      <c r="C56" s="197" t="s">
        <v>28</v>
      </c>
      <c r="D56" s="197">
        <v>4</v>
      </c>
      <c r="E56" s="94">
        <v>1200</v>
      </c>
      <c r="F56" s="94"/>
      <c r="G56" s="94"/>
      <c r="H56" s="97">
        <f t="shared" si="1"/>
        <v>4800</v>
      </c>
      <c r="I56" s="95">
        <f t="shared" si="2"/>
        <v>0</v>
      </c>
      <c r="J56" s="95">
        <f t="shared" si="0"/>
        <v>0</v>
      </c>
      <c r="K56" s="97">
        <f t="shared" si="3"/>
        <v>4800</v>
      </c>
    </row>
    <row r="57" spans="1:11" ht="18.75" x14ac:dyDescent="0.25">
      <c r="A57" s="218"/>
      <c r="B57" s="99" t="s">
        <v>588</v>
      </c>
      <c r="C57" s="89" t="s">
        <v>372</v>
      </c>
      <c r="D57" s="150">
        <v>1</v>
      </c>
      <c r="E57" s="100"/>
      <c r="F57" s="219"/>
      <c r="G57" s="100">
        <v>7000</v>
      </c>
      <c r="H57" s="100">
        <f t="shared" si="1"/>
        <v>0</v>
      </c>
      <c r="I57" s="102">
        <f t="shared" si="2"/>
        <v>0</v>
      </c>
      <c r="J57" s="102">
        <f t="shared" si="0"/>
        <v>7000</v>
      </c>
      <c r="K57" s="100">
        <f t="shared" si="3"/>
        <v>7000</v>
      </c>
    </row>
    <row r="58" spans="1:11" ht="18.75" x14ac:dyDescent="0.25">
      <c r="A58" s="218"/>
      <c r="B58" s="99" t="s">
        <v>371</v>
      </c>
      <c r="C58" s="89" t="s">
        <v>372</v>
      </c>
      <c r="D58" s="150">
        <v>1</v>
      </c>
      <c r="E58" s="100"/>
      <c r="F58" s="219"/>
      <c r="G58" s="100">
        <v>2500</v>
      </c>
      <c r="H58" s="100">
        <f t="shared" si="1"/>
        <v>0</v>
      </c>
      <c r="I58" s="102">
        <f t="shared" si="2"/>
        <v>0</v>
      </c>
      <c r="J58" s="102">
        <f t="shared" si="0"/>
        <v>2500</v>
      </c>
      <c r="K58" s="100">
        <f t="shared" si="3"/>
        <v>2500</v>
      </c>
    </row>
    <row r="59" spans="1:11" ht="18.75" x14ac:dyDescent="0.3">
      <c r="A59" s="89"/>
      <c r="B59" s="99" t="s">
        <v>373</v>
      </c>
      <c r="C59" s="89" t="s">
        <v>374</v>
      </c>
      <c r="D59" s="17">
        <v>0.5</v>
      </c>
      <c r="E59" s="104"/>
      <c r="F59" s="104"/>
      <c r="G59" s="100">
        <v>12000</v>
      </c>
      <c r="H59" s="100">
        <f t="shared" si="1"/>
        <v>0</v>
      </c>
      <c r="I59" s="102">
        <f t="shared" si="2"/>
        <v>0</v>
      </c>
      <c r="J59" s="102">
        <f t="shared" si="0"/>
        <v>6000</v>
      </c>
      <c r="K59" s="100">
        <f t="shared" si="3"/>
        <v>6000</v>
      </c>
    </row>
    <row r="60" spans="1:11" ht="18.75" x14ac:dyDescent="0.3">
      <c r="A60" s="220"/>
      <c r="B60" s="221" t="s">
        <v>97</v>
      </c>
      <c r="C60" s="222"/>
      <c r="D60" s="222"/>
      <c r="E60" s="223"/>
      <c r="F60" s="221"/>
      <c r="G60" s="221"/>
      <c r="H60" s="224">
        <f>SUM(H9:H59)</f>
        <v>220750</v>
      </c>
      <c r="I60" s="224">
        <f t="shared" ref="I60:K60" si="4">SUM(I9:I59)</f>
        <v>535987.5</v>
      </c>
      <c r="J60" s="224">
        <f t="shared" si="4"/>
        <v>15500</v>
      </c>
      <c r="K60" s="224">
        <f t="shared" si="4"/>
        <v>772237.5</v>
      </c>
    </row>
    <row r="61" spans="1:11" ht="18.75" x14ac:dyDescent="0.3">
      <c r="A61" s="119"/>
      <c r="B61" s="43" t="s">
        <v>104</v>
      </c>
      <c r="C61" s="44">
        <v>0.1</v>
      </c>
      <c r="D61" s="45"/>
      <c r="E61" s="43"/>
      <c r="F61" s="43"/>
      <c r="G61" s="43"/>
      <c r="H61" s="117"/>
      <c r="I61" s="117"/>
      <c r="J61" s="47"/>
      <c r="K61" s="47">
        <f>H60*C61</f>
        <v>22075</v>
      </c>
    </row>
    <row r="62" spans="1:11" ht="18.75" x14ac:dyDescent="0.3">
      <c r="A62" s="119"/>
      <c r="B62" s="43" t="s">
        <v>105</v>
      </c>
      <c r="C62" s="44">
        <v>0.15</v>
      </c>
      <c r="D62" s="45"/>
      <c r="E62" s="43"/>
      <c r="F62" s="43"/>
      <c r="G62" s="43"/>
      <c r="H62" s="117"/>
      <c r="I62" s="117"/>
      <c r="J62" s="47"/>
      <c r="K62" s="47">
        <f>H60*C62</f>
        <v>33112.5</v>
      </c>
    </row>
    <row r="63" spans="1:11" ht="18.75" x14ac:dyDescent="0.3">
      <c r="A63" s="119"/>
      <c r="B63" s="48" t="s">
        <v>98</v>
      </c>
      <c r="C63" s="48"/>
      <c r="D63" s="48"/>
      <c r="E63" s="48"/>
      <c r="F63" s="48"/>
      <c r="G63" s="48"/>
      <c r="H63" s="118"/>
      <c r="I63" s="118"/>
      <c r="J63" s="118"/>
      <c r="K63" s="49">
        <f>K62+K61+K60</f>
        <v>827425</v>
      </c>
    </row>
    <row r="64" spans="1:11" ht="18.75" x14ac:dyDescent="0.3">
      <c r="A64" s="119"/>
      <c r="B64" s="48"/>
      <c r="C64" s="48"/>
      <c r="D64" s="48"/>
      <c r="E64" s="48"/>
      <c r="F64" s="48"/>
      <c r="G64" s="48"/>
      <c r="H64" s="118"/>
      <c r="I64" s="118"/>
      <c r="J64" s="118"/>
      <c r="K64" s="49"/>
    </row>
    <row r="65" spans="2:11" ht="18.75" x14ac:dyDescent="0.3">
      <c r="B65" s="48"/>
      <c r="C65" s="1"/>
      <c r="D65" s="1"/>
      <c r="E65" s="1"/>
      <c r="F65" s="1"/>
      <c r="G65" s="48"/>
      <c r="H65" s="1"/>
      <c r="I65" s="50"/>
      <c r="J65" s="1"/>
      <c r="K65" s="1"/>
    </row>
    <row r="66" spans="2:11" ht="18.75" x14ac:dyDescent="0.3">
      <c r="B66" s="48" t="s">
        <v>99</v>
      </c>
      <c r="C66" s="48"/>
      <c r="D66" s="48"/>
      <c r="E66" s="51"/>
      <c r="F66" s="48"/>
      <c r="G66" s="52" t="s">
        <v>100</v>
      </c>
      <c r="H66" s="52"/>
      <c r="I66" s="52"/>
      <c r="J66" s="52"/>
      <c r="K66" s="48"/>
    </row>
    <row r="67" spans="2:11" ht="18.75" x14ac:dyDescent="0.3">
      <c r="B67" s="53"/>
      <c r="C67" s="48"/>
      <c r="D67" s="48"/>
      <c r="E67" s="48"/>
      <c r="F67" s="48"/>
      <c r="G67" s="52"/>
      <c r="H67" s="48"/>
      <c r="I67" s="48"/>
      <c r="J67" s="48"/>
      <c r="K67" s="48"/>
    </row>
    <row r="68" spans="2:11" ht="18.75" x14ac:dyDescent="0.3">
      <c r="B68" s="54" t="s">
        <v>103</v>
      </c>
      <c r="C68" s="48"/>
      <c r="D68" s="48"/>
      <c r="E68" s="48"/>
      <c r="F68" s="48"/>
      <c r="G68" s="52" t="s">
        <v>101</v>
      </c>
      <c r="H68" s="48"/>
      <c r="I68" s="48"/>
      <c r="J68" s="48"/>
      <c r="K68" s="48"/>
    </row>
  </sheetData>
  <mergeCells count="7">
    <mergeCell ref="A5:K5"/>
    <mergeCell ref="A7:A8"/>
    <mergeCell ref="B7:B8"/>
    <mergeCell ref="C7:C8"/>
    <mergeCell ref="D7:D8"/>
    <mergeCell ref="E7:G7"/>
    <mergeCell ref="H7:K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99" zoomScale="86" workbookViewId="0">
      <selection activeCell="F113" sqref="F113"/>
    </sheetView>
  </sheetViews>
  <sheetFormatPr defaultColWidth="11" defaultRowHeight="15.75" x14ac:dyDescent="0.25"/>
  <cols>
    <col min="1" max="2" width="8.125" customWidth="1"/>
    <col min="3" max="3" width="84.875" customWidth="1"/>
    <col min="5" max="5" width="8.875"/>
    <col min="6" max="8" width="13.375" customWidth="1"/>
    <col min="9" max="12" width="17.375" customWidth="1"/>
  </cols>
  <sheetData>
    <row r="1" spans="1:12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1"/>
    </row>
    <row r="2" spans="1:12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  <c r="L2" s="1"/>
    </row>
    <row r="3" spans="1:12" ht="18.7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3"/>
      <c r="K3" s="3"/>
      <c r="L3" s="1"/>
    </row>
    <row r="4" spans="1:12" ht="18.75" x14ac:dyDescent="0.3">
      <c r="A4" s="1"/>
      <c r="B4" s="1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18.75" x14ac:dyDescent="0.3">
      <c r="A5" s="3"/>
      <c r="B5" s="245" t="s">
        <v>102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 ht="18.75" x14ac:dyDescent="0.3">
      <c r="A6" s="4"/>
      <c r="B6" s="4"/>
      <c r="C6" s="4"/>
      <c r="D6" s="4"/>
      <c r="E6" s="4"/>
      <c r="F6" s="4"/>
      <c r="G6" s="4"/>
      <c r="H6" s="4"/>
      <c r="I6" s="4"/>
      <c r="J6" s="5"/>
      <c r="K6" s="4"/>
      <c r="L6" s="4"/>
    </row>
    <row r="7" spans="1:12" ht="18.75" x14ac:dyDescent="0.25">
      <c r="A7" s="246" t="s">
        <v>3</v>
      </c>
      <c r="B7" s="246" t="s">
        <v>3</v>
      </c>
      <c r="C7" s="246" t="s">
        <v>4</v>
      </c>
      <c r="D7" s="246" t="s">
        <v>5</v>
      </c>
      <c r="E7" s="246" t="s">
        <v>6</v>
      </c>
      <c r="F7" s="246" t="s">
        <v>7</v>
      </c>
      <c r="G7" s="246"/>
      <c r="H7" s="246"/>
      <c r="I7" s="246" t="s">
        <v>8</v>
      </c>
      <c r="J7" s="246"/>
      <c r="K7" s="246"/>
      <c r="L7" s="246"/>
    </row>
    <row r="8" spans="1:12" ht="75" x14ac:dyDescent="0.25">
      <c r="A8" s="246"/>
      <c r="B8" s="246"/>
      <c r="C8" s="246"/>
      <c r="D8" s="246"/>
      <c r="E8" s="246"/>
      <c r="F8" s="6" t="s">
        <v>9</v>
      </c>
      <c r="G8" s="7" t="s">
        <v>10</v>
      </c>
      <c r="H8" s="7" t="s">
        <v>11</v>
      </c>
      <c r="I8" s="6" t="s">
        <v>9</v>
      </c>
      <c r="J8" s="6" t="s">
        <v>10</v>
      </c>
      <c r="K8" s="7" t="s">
        <v>11</v>
      </c>
      <c r="L8" s="8" t="s">
        <v>12</v>
      </c>
    </row>
    <row r="9" spans="1:12" ht="18.75" x14ac:dyDescent="0.25">
      <c r="A9" s="8">
        <v>1</v>
      </c>
      <c r="B9" s="8">
        <v>1</v>
      </c>
      <c r="C9" s="8">
        <v>3</v>
      </c>
      <c r="D9" s="8">
        <v>4</v>
      </c>
      <c r="E9" s="8">
        <v>5</v>
      </c>
      <c r="F9" s="6">
        <v>6</v>
      </c>
      <c r="G9" s="7">
        <v>7</v>
      </c>
      <c r="H9" s="7">
        <v>8</v>
      </c>
      <c r="I9" s="6">
        <v>9</v>
      </c>
      <c r="J9" s="6">
        <v>10</v>
      </c>
      <c r="K9" s="7">
        <v>11</v>
      </c>
      <c r="L9" s="8">
        <v>12</v>
      </c>
    </row>
    <row r="10" spans="1:12" ht="18.75" x14ac:dyDescent="0.3">
      <c r="A10" s="9">
        <v>1</v>
      </c>
      <c r="B10" s="240">
        <v>1</v>
      </c>
      <c r="C10" s="10" t="s">
        <v>13</v>
      </c>
      <c r="D10" s="11" t="s">
        <v>14</v>
      </c>
      <c r="E10" s="12">
        <v>2</v>
      </c>
      <c r="F10" s="13">
        <v>6000</v>
      </c>
      <c r="G10" s="14"/>
      <c r="H10" s="14"/>
      <c r="I10" s="14">
        <f>E10*F10</f>
        <v>12000</v>
      </c>
      <c r="J10" s="14">
        <f>E10*G10</f>
        <v>0</v>
      </c>
      <c r="K10" s="14">
        <f>E10*H10</f>
        <v>0</v>
      </c>
      <c r="L10" s="14">
        <f>I10+J10+K10</f>
        <v>12000</v>
      </c>
    </row>
    <row r="11" spans="1:12" ht="18.75" x14ac:dyDescent="0.3">
      <c r="A11" s="15"/>
      <c r="B11" s="241"/>
      <c r="C11" s="16" t="s">
        <v>15</v>
      </c>
      <c r="D11" s="17" t="s">
        <v>16</v>
      </c>
      <c r="E11" s="18">
        <v>1</v>
      </c>
      <c r="F11" s="19"/>
      <c r="G11" s="20"/>
      <c r="H11" s="20">
        <v>10000</v>
      </c>
      <c r="I11" s="20">
        <f t="shared" ref="I11:I22" si="0">E11*F11</f>
        <v>0</v>
      </c>
      <c r="J11" s="20">
        <f t="shared" ref="J11:J22" si="1">E11*G11</f>
        <v>0</v>
      </c>
      <c r="K11" s="20">
        <f t="shared" ref="K11:K22" si="2">E11*H11</f>
        <v>10000</v>
      </c>
      <c r="L11" s="20">
        <f t="shared" ref="L11:L22" si="3">I11+J11+K11</f>
        <v>10000</v>
      </c>
    </row>
    <row r="12" spans="1:12" ht="18.75" x14ac:dyDescent="0.3">
      <c r="A12" s="15"/>
      <c r="B12" s="241"/>
      <c r="C12" s="16" t="s">
        <v>17</v>
      </c>
      <c r="D12" s="17" t="s">
        <v>16</v>
      </c>
      <c r="E12" s="18">
        <v>2</v>
      </c>
      <c r="F12" s="19"/>
      <c r="G12" s="20"/>
      <c r="H12" s="20">
        <v>2500</v>
      </c>
      <c r="I12" s="20">
        <f t="shared" si="0"/>
        <v>0</v>
      </c>
      <c r="J12" s="20">
        <f t="shared" si="1"/>
        <v>0</v>
      </c>
      <c r="K12" s="20">
        <f t="shared" si="2"/>
        <v>5000</v>
      </c>
      <c r="L12" s="20">
        <f t="shared" si="3"/>
        <v>5000</v>
      </c>
    </row>
    <row r="13" spans="1:12" ht="18.75" x14ac:dyDescent="0.3">
      <c r="A13" s="9">
        <v>2</v>
      </c>
      <c r="B13" s="241"/>
      <c r="C13" s="21" t="s">
        <v>18</v>
      </c>
      <c r="D13" s="11" t="s">
        <v>19</v>
      </c>
      <c r="E13" s="11">
        <v>20</v>
      </c>
      <c r="F13" s="13">
        <v>420</v>
      </c>
      <c r="G13" s="14"/>
      <c r="H13" s="14"/>
      <c r="I13" s="14">
        <f t="shared" si="0"/>
        <v>8400</v>
      </c>
      <c r="J13" s="14">
        <f t="shared" si="1"/>
        <v>0</v>
      </c>
      <c r="K13" s="14">
        <f t="shared" si="2"/>
        <v>0</v>
      </c>
      <c r="L13" s="14">
        <f t="shared" si="3"/>
        <v>8400</v>
      </c>
    </row>
    <row r="14" spans="1:12" ht="18.75" x14ac:dyDescent="0.3">
      <c r="A14" s="9">
        <v>3</v>
      </c>
      <c r="B14" s="241"/>
      <c r="C14" s="10" t="s">
        <v>107</v>
      </c>
      <c r="D14" s="12" t="s">
        <v>28</v>
      </c>
      <c r="E14" s="12">
        <v>10.199999999999999</v>
      </c>
      <c r="F14" s="13">
        <v>1500</v>
      </c>
      <c r="G14" s="14"/>
      <c r="H14" s="14"/>
      <c r="I14" s="14">
        <f t="shared" si="0"/>
        <v>15299.999999999998</v>
      </c>
      <c r="J14" s="14">
        <f t="shared" si="1"/>
        <v>0</v>
      </c>
      <c r="K14" s="14">
        <f t="shared" si="2"/>
        <v>0</v>
      </c>
      <c r="L14" s="14">
        <f t="shared" si="3"/>
        <v>15299.999999999998</v>
      </c>
    </row>
    <row r="15" spans="1:12" ht="18.75" x14ac:dyDescent="0.3">
      <c r="A15" s="11">
        <v>4</v>
      </c>
      <c r="B15" s="241"/>
      <c r="C15" s="10" t="s">
        <v>20</v>
      </c>
      <c r="D15" s="12" t="s">
        <v>106</v>
      </c>
      <c r="E15" s="12">
        <v>18</v>
      </c>
      <c r="F15" s="13">
        <v>800</v>
      </c>
      <c r="G15" s="14"/>
      <c r="H15" s="14"/>
      <c r="I15" s="14">
        <f t="shared" si="0"/>
        <v>14400</v>
      </c>
      <c r="J15" s="14">
        <f t="shared" si="1"/>
        <v>0</v>
      </c>
      <c r="K15" s="14">
        <f t="shared" si="2"/>
        <v>0</v>
      </c>
      <c r="L15" s="14">
        <f t="shared" si="3"/>
        <v>14400</v>
      </c>
    </row>
    <row r="16" spans="1:12" ht="18.75" x14ac:dyDescent="0.3">
      <c r="A16" s="17"/>
      <c r="B16" s="241"/>
      <c r="C16" s="22" t="s">
        <v>21</v>
      </c>
      <c r="D16" s="23" t="s">
        <v>22</v>
      </c>
      <c r="E16" s="23">
        <v>5</v>
      </c>
      <c r="F16" s="24"/>
      <c r="G16" s="20"/>
      <c r="H16" s="20">
        <v>2500</v>
      </c>
      <c r="I16" s="20">
        <f t="shared" si="0"/>
        <v>0</v>
      </c>
      <c r="J16" s="20">
        <f t="shared" si="1"/>
        <v>0</v>
      </c>
      <c r="K16" s="20">
        <f t="shared" si="2"/>
        <v>12500</v>
      </c>
      <c r="L16" s="20">
        <f t="shared" si="3"/>
        <v>12500</v>
      </c>
    </row>
    <row r="17" spans="1:12" ht="18.75" x14ac:dyDescent="0.3">
      <c r="A17" s="15"/>
      <c r="B17" s="241"/>
      <c r="C17" s="22" t="s">
        <v>23</v>
      </c>
      <c r="D17" s="23" t="s">
        <v>24</v>
      </c>
      <c r="E17" s="23">
        <v>18</v>
      </c>
      <c r="F17" s="24"/>
      <c r="G17" s="20">
        <v>1100</v>
      </c>
      <c r="H17" s="20">
        <v>750</v>
      </c>
      <c r="I17" s="20">
        <f t="shared" si="0"/>
        <v>0</v>
      </c>
      <c r="J17" s="20">
        <f t="shared" si="1"/>
        <v>19800</v>
      </c>
      <c r="K17" s="20">
        <f t="shared" si="2"/>
        <v>13500</v>
      </c>
      <c r="L17" s="20">
        <f t="shared" si="3"/>
        <v>33300</v>
      </c>
    </row>
    <row r="18" spans="1:12" ht="18.75" x14ac:dyDescent="0.3">
      <c r="A18" s="9">
        <v>5</v>
      </c>
      <c r="B18" s="241"/>
      <c r="C18" s="10" t="s">
        <v>25</v>
      </c>
      <c r="D18" s="12" t="s">
        <v>26</v>
      </c>
      <c r="E18" s="12">
        <v>102</v>
      </c>
      <c r="F18" s="13">
        <v>250</v>
      </c>
      <c r="G18" s="14"/>
      <c r="H18" s="14"/>
      <c r="I18" s="14">
        <f t="shared" si="0"/>
        <v>25500</v>
      </c>
      <c r="J18" s="14">
        <f t="shared" si="1"/>
        <v>0</v>
      </c>
      <c r="K18" s="14">
        <f t="shared" si="2"/>
        <v>0</v>
      </c>
      <c r="L18" s="14">
        <f t="shared" si="3"/>
        <v>25500</v>
      </c>
    </row>
    <row r="19" spans="1:12" ht="18.75" x14ac:dyDescent="0.3">
      <c r="A19" s="15"/>
      <c r="B19" s="241"/>
      <c r="C19" s="22" t="s">
        <v>27</v>
      </c>
      <c r="D19" s="23" t="s">
        <v>28</v>
      </c>
      <c r="E19" s="23">
        <v>11</v>
      </c>
      <c r="F19" s="24"/>
      <c r="G19" s="20">
        <v>4900</v>
      </c>
      <c r="H19" s="20"/>
      <c r="I19" s="20">
        <f t="shared" si="0"/>
        <v>0</v>
      </c>
      <c r="J19" s="20">
        <f t="shared" si="1"/>
        <v>53900</v>
      </c>
      <c r="K19" s="20">
        <f t="shared" si="2"/>
        <v>0</v>
      </c>
      <c r="L19" s="20">
        <f t="shared" si="3"/>
        <v>53900</v>
      </c>
    </row>
    <row r="20" spans="1:12" ht="18.75" x14ac:dyDescent="0.3">
      <c r="A20" s="15"/>
      <c r="B20" s="241"/>
      <c r="C20" s="22" t="s">
        <v>29</v>
      </c>
      <c r="D20" s="23" t="s">
        <v>16</v>
      </c>
      <c r="E20" s="23">
        <v>2</v>
      </c>
      <c r="F20" s="24"/>
      <c r="G20" s="20"/>
      <c r="H20" s="20">
        <v>3500</v>
      </c>
      <c r="I20" s="20">
        <f t="shared" si="0"/>
        <v>0</v>
      </c>
      <c r="J20" s="20">
        <f t="shared" si="1"/>
        <v>0</v>
      </c>
      <c r="K20" s="20">
        <f t="shared" si="2"/>
        <v>7000</v>
      </c>
      <c r="L20" s="20">
        <f t="shared" si="3"/>
        <v>7000</v>
      </c>
    </row>
    <row r="21" spans="1:12" ht="18.75" x14ac:dyDescent="0.3">
      <c r="A21" s="15"/>
      <c r="B21" s="241"/>
      <c r="C21" s="22" t="s">
        <v>30</v>
      </c>
      <c r="D21" s="23" t="s">
        <v>14</v>
      </c>
      <c r="E21" s="23">
        <v>1</v>
      </c>
      <c r="F21" s="24"/>
      <c r="G21" s="20"/>
      <c r="H21" s="20">
        <v>12000</v>
      </c>
      <c r="I21" s="20">
        <f t="shared" si="0"/>
        <v>0</v>
      </c>
      <c r="J21" s="20">
        <f t="shared" si="1"/>
        <v>0</v>
      </c>
      <c r="K21" s="20">
        <f t="shared" si="2"/>
        <v>12000</v>
      </c>
      <c r="L21" s="20">
        <f t="shared" si="3"/>
        <v>12000</v>
      </c>
    </row>
    <row r="22" spans="1:12" ht="18.75" x14ac:dyDescent="0.3">
      <c r="A22" s="9">
        <v>6</v>
      </c>
      <c r="B22" s="241"/>
      <c r="C22" s="10" t="s">
        <v>31</v>
      </c>
      <c r="D22" s="12" t="s">
        <v>26</v>
      </c>
      <c r="E22" s="12">
        <v>108</v>
      </c>
      <c r="F22" s="13">
        <v>120</v>
      </c>
      <c r="G22" s="14"/>
      <c r="H22" s="14"/>
      <c r="I22" s="14">
        <f t="shared" si="0"/>
        <v>12960</v>
      </c>
      <c r="J22" s="14">
        <f t="shared" si="1"/>
        <v>0</v>
      </c>
      <c r="K22" s="14">
        <f t="shared" si="2"/>
        <v>0</v>
      </c>
      <c r="L22" s="14">
        <f t="shared" si="3"/>
        <v>12960</v>
      </c>
    </row>
    <row r="23" spans="1:12" ht="18.75" x14ac:dyDescent="0.3">
      <c r="A23" s="9">
        <v>7</v>
      </c>
      <c r="B23" s="241"/>
      <c r="C23" s="10" t="s">
        <v>32</v>
      </c>
      <c r="D23" s="12" t="s">
        <v>26</v>
      </c>
      <c r="E23" s="12">
        <v>108</v>
      </c>
      <c r="F23" s="13">
        <v>350</v>
      </c>
      <c r="G23" s="14"/>
      <c r="H23" s="14"/>
      <c r="I23" s="14">
        <f>E23*F23</f>
        <v>37800</v>
      </c>
      <c r="J23" s="14">
        <f>E23*G23</f>
        <v>0</v>
      </c>
      <c r="K23" s="14">
        <f>E23*H23</f>
        <v>0</v>
      </c>
      <c r="L23" s="14">
        <f>I23+J23+K23</f>
        <v>37800</v>
      </c>
    </row>
    <row r="24" spans="1:12" ht="18.75" x14ac:dyDescent="0.3">
      <c r="A24" s="9">
        <v>8</v>
      </c>
      <c r="B24" s="241"/>
      <c r="C24" s="10" t="s">
        <v>33</v>
      </c>
      <c r="D24" s="12" t="s">
        <v>26</v>
      </c>
      <c r="E24" s="12">
        <v>108</v>
      </c>
      <c r="F24" s="13">
        <v>120</v>
      </c>
      <c r="G24" s="14"/>
      <c r="H24" s="14"/>
      <c r="I24" s="14">
        <f t="shared" ref="I24:I34" si="4">E24*F24</f>
        <v>12960</v>
      </c>
      <c r="J24" s="14">
        <f t="shared" ref="J24:J34" si="5">E24*G24</f>
        <v>0</v>
      </c>
      <c r="K24" s="14">
        <f t="shared" ref="K24:K34" si="6">E24*H24</f>
        <v>0</v>
      </c>
      <c r="L24" s="14">
        <f t="shared" ref="L24:L34" si="7">I24+J24+K24</f>
        <v>12960</v>
      </c>
    </row>
    <row r="25" spans="1:12" ht="18.75" x14ac:dyDescent="0.3">
      <c r="A25" s="15"/>
      <c r="B25" s="241"/>
      <c r="C25" s="22" t="s">
        <v>34</v>
      </c>
      <c r="D25" s="23" t="s">
        <v>16</v>
      </c>
      <c r="E25" s="23">
        <v>1</v>
      </c>
      <c r="F25" s="24"/>
      <c r="G25" s="20"/>
      <c r="H25" s="20">
        <v>2500</v>
      </c>
      <c r="I25" s="20">
        <f t="shared" si="4"/>
        <v>0</v>
      </c>
      <c r="J25" s="20">
        <f t="shared" si="5"/>
        <v>0</v>
      </c>
      <c r="K25" s="20">
        <f t="shared" si="6"/>
        <v>2500</v>
      </c>
      <c r="L25" s="20">
        <f t="shared" si="7"/>
        <v>2500</v>
      </c>
    </row>
    <row r="26" spans="1:12" ht="18.75" x14ac:dyDescent="0.3">
      <c r="A26" s="15"/>
      <c r="B26" s="241"/>
      <c r="C26" s="22" t="s">
        <v>35</v>
      </c>
      <c r="D26" s="23" t="s">
        <v>36</v>
      </c>
      <c r="E26" s="23">
        <v>2</v>
      </c>
      <c r="F26" s="24"/>
      <c r="G26" s="20">
        <v>4200</v>
      </c>
      <c r="H26" s="20"/>
      <c r="I26" s="20">
        <f t="shared" si="4"/>
        <v>0</v>
      </c>
      <c r="J26" s="20">
        <f t="shared" si="5"/>
        <v>8400</v>
      </c>
      <c r="K26" s="20">
        <f t="shared" si="6"/>
        <v>0</v>
      </c>
      <c r="L26" s="20">
        <f t="shared" si="7"/>
        <v>8400</v>
      </c>
    </row>
    <row r="27" spans="1:12" ht="18.75" x14ac:dyDescent="0.3">
      <c r="A27" s="17"/>
      <c r="B27" s="241"/>
      <c r="C27" s="22" t="s">
        <v>37</v>
      </c>
      <c r="D27" s="23" t="s">
        <v>36</v>
      </c>
      <c r="E27" s="23">
        <v>8</v>
      </c>
      <c r="F27" s="24"/>
      <c r="G27" s="20">
        <v>3627</v>
      </c>
      <c r="H27" s="20"/>
      <c r="I27" s="20">
        <f t="shared" si="4"/>
        <v>0</v>
      </c>
      <c r="J27" s="20">
        <f t="shared" si="5"/>
        <v>29016</v>
      </c>
      <c r="K27" s="20">
        <f t="shared" si="6"/>
        <v>0</v>
      </c>
      <c r="L27" s="20">
        <f t="shared" si="7"/>
        <v>29016</v>
      </c>
    </row>
    <row r="28" spans="1:12" ht="18.75" x14ac:dyDescent="0.3">
      <c r="A28" s="17"/>
      <c r="B28" s="241"/>
      <c r="C28" s="22" t="s">
        <v>38</v>
      </c>
      <c r="D28" s="23" t="s">
        <v>39</v>
      </c>
      <c r="E28" s="23">
        <v>40</v>
      </c>
      <c r="F28" s="24"/>
      <c r="G28" s="20">
        <v>40</v>
      </c>
      <c r="H28" s="20"/>
      <c r="I28" s="20">
        <f t="shared" si="4"/>
        <v>0</v>
      </c>
      <c r="J28" s="20">
        <f t="shared" si="5"/>
        <v>1600</v>
      </c>
      <c r="K28" s="20">
        <f t="shared" si="6"/>
        <v>0</v>
      </c>
      <c r="L28" s="20">
        <f t="shared" si="7"/>
        <v>1600</v>
      </c>
    </row>
    <row r="29" spans="1:12" ht="18.75" x14ac:dyDescent="0.3">
      <c r="A29" s="15"/>
      <c r="B29" s="241"/>
      <c r="C29" s="25" t="s">
        <v>40</v>
      </c>
      <c r="D29" s="26" t="s">
        <v>41</v>
      </c>
      <c r="E29" s="26">
        <v>120</v>
      </c>
      <c r="F29" s="24"/>
      <c r="G29" s="20">
        <v>151</v>
      </c>
      <c r="H29" s="20"/>
      <c r="I29" s="20">
        <f t="shared" si="4"/>
        <v>0</v>
      </c>
      <c r="J29" s="20">
        <f t="shared" si="5"/>
        <v>18120</v>
      </c>
      <c r="K29" s="20">
        <f t="shared" si="6"/>
        <v>0</v>
      </c>
      <c r="L29" s="20">
        <f t="shared" si="7"/>
        <v>18120</v>
      </c>
    </row>
    <row r="30" spans="1:12" ht="18.75" x14ac:dyDescent="0.3">
      <c r="A30" s="9">
        <v>9</v>
      </c>
      <c r="B30" s="241"/>
      <c r="C30" s="10" t="s">
        <v>42</v>
      </c>
      <c r="D30" s="12" t="s">
        <v>28</v>
      </c>
      <c r="E30" s="12">
        <v>29</v>
      </c>
      <c r="F30" s="13">
        <v>5600</v>
      </c>
      <c r="G30" s="14"/>
      <c r="H30" s="14"/>
      <c r="I30" s="14">
        <f t="shared" si="4"/>
        <v>162400</v>
      </c>
      <c r="J30" s="14">
        <f t="shared" si="5"/>
        <v>0</v>
      </c>
      <c r="K30" s="14">
        <f t="shared" si="6"/>
        <v>0</v>
      </c>
      <c r="L30" s="14">
        <f t="shared" si="7"/>
        <v>162400</v>
      </c>
    </row>
    <row r="31" spans="1:12" ht="18.75" x14ac:dyDescent="0.3">
      <c r="A31" s="15"/>
      <c r="B31" s="241"/>
      <c r="C31" s="22" t="s">
        <v>43</v>
      </c>
      <c r="D31" s="23" t="s">
        <v>28</v>
      </c>
      <c r="E31" s="23">
        <v>30</v>
      </c>
      <c r="F31" s="24"/>
      <c r="G31" s="20">
        <v>5450</v>
      </c>
      <c r="H31" s="20"/>
      <c r="I31" s="20">
        <f t="shared" si="4"/>
        <v>0</v>
      </c>
      <c r="J31" s="20">
        <f t="shared" si="5"/>
        <v>163500</v>
      </c>
      <c r="K31" s="20">
        <f t="shared" si="6"/>
        <v>0</v>
      </c>
      <c r="L31" s="20">
        <f t="shared" si="7"/>
        <v>163500</v>
      </c>
    </row>
    <row r="32" spans="1:12" ht="18.75" x14ac:dyDescent="0.3">
      <c r="A32" s="15"/>
      <c r="B32" s="241"/>
      <c r="C32" s="22" t="s">
        <v>29</v>
      </c>
      <c r="D32" s="23" t="s">
        <v>16</v>
      </c>
      <c r="E32" s="23">
        <v>6</v>
      </c>
      <c r="F32" s="24"/>
      <c r="G32" s="20"/>
      <c r="H32" s="20">
        <v>3500</v>
      </c>
      <c r="I32" s="20">
        <f t="shared" si="4"/>
        <v>0</v>
      </c>
      <c r="J32" s="20">
        <f t="shared" si="5"/>
        <v>0</v>
      </c>
      <c r="K32" s="20">
        <f t="shared" si="6"/>
        <v>21000</v>
      </c>
      <c r="L32" s="20">
        <f t="shared" si="7"/>
        <v>21000</v>
      </c>
    </row>
    <row r="33" spans="1:12" ht="18.75" x14ac:dyDescent="0.3">
      <c r="A33" s="15"/>
      <c r="B33" s="241"/>
      <c r="C33" s="22" t="s">
        <v>30</v>
      </c>
      <c r="D33" s="23" t="s">
        <v>14</v>
      </c>
      <c r="E33" s="23">
        <v>1</v>
      </c>
      <c r="F33" s="24"/>
      <c r="G33" s="20"/>
      <c r="H33" s="20">
        <v>12000</v>
      </c>
      <c r="I33" s="20">
        <f t="shared" si="4"/>
        <v>0</v>
      </c>
      <c r="J33" s="20">
        <f t="shared" si="5"/>
        <v>0</v>
      </c>
      <c r="K33" s="20">
        <f t="shared" si="6"/>
        <v>12000</v>
      </c>
      <c r="L33" s="20">
        <f t="shared" si="7"/>
        <v>12000</v>
      </c>
    </row>
    <row r="34" spans="1:12" ht="18.75" x14ac:dyDescent="0.3">
      <c r="A34" s="15"/>
      <c r="B34" s="241"/>
      <c r="C34" s="22" t="s">
        <v>44</v>
      </c>
      <c r="D34" s="23" t="s">
        <v>22</v>
      </c>
      <c r="E34" s="23">
        <v>2</v>
      </c>
      <c r="F34" s="24"/>
      <c r="G34" s="20"/>
      <c r="H34" s="20">
        <v>5000</v>
      </c>
      <c r="I34" s="20">
        <f t="shared" si="4"/>
        <v>0</v>
      </c>
      <c r="J34" s="20">
        <f t="shared" si="5"/>
        <v>0</v>
      </c>
      <c r="K34" s="20">
        <f t="shared" si="6"/>
        <v>10000</v>
      </c>
      <c r="L34" s="20">
        <f t="shared" si="7"/>
        <v>10000</v>
      </c>
    </row>
    <row r="35" spans="1:12" ht="18.75" x14ac:dyDescent="0.3">
      <c r="A35" s="15"/>
      <c r="B35" s="241"/>
      <c r="C35" s="22" t="s">
        <v>45</v>
      </c>
      <c r="D35" s="23" t="s">
        <v>46</v>
      </c>
      <c r="E35" s="23">
        <v>228</v>
      </c>
      <c r="F35" s="24"/>
      <c r="G35" s="20">
        <v>25</v>
      </c>
      <c r="H35" s="20"/>
      <c r="I35" s="20">
        <f>E35*F35</f>
        <v>0</v>
      </c>
      <c r="J35" s="20">
        <f>E35*G35</f>
        <v>5700</v>
      </c>
      <c r="K35" s="20">
        <f>E35*H35</f>
        <v>0</v>
      </c>
      <c r="L35" s="20">
        <f>I35+J35+K35</f>
        <v>5700</v>
      </c>
    </row>
    <row r="36" spans="1:12" ht="18.75" x14ac:dyDescent="0.3">
      <c r="A36" s="15"/>
      <c r="B36" s="241"/>
      <c r="C36" s="22" t="s">
        <v>47</v>
      </c>
      <c r="D36" s="23" t="s">
        <v>46</v>
      </c>
      <c r="E36" s="23">
        <v>434</v>
      </c>
      <c r="F36" s="24"/>
      <c r="G36" s="20">
        <v>37</v>
      </c>
      <c r="H36" s="20"/>
      <c r="I36" s="20">
        <f t="shared" ref="I36:I47" si="8">E36*F36</f>
        <v>0</v>
      </c>
      <c r="J36" s="20">
        <f t="shared" ref="J36:J47" si="9">E36*G36</f>
        <v>16058</v>
      </c>
      <c r="K36" s="20">
        <f t="shared" ref="K36:K47" si="10">E36*H36</f>
        <v>0</v>
      </c>
      <c r="L36" s="20">
        <f t="shared" ref="L36:L47" si="11">I36+J36+K36</f>
        <v>16058</v>
      </c>
    </row>
    <row r="37" spans="1:12" ht="18.75" x14ac:dyDescent="0.3">
      <c r="A37" s="15"/>
      <c r="B37" s="241"/>
      <c r="C37" s="22" t="s">
        <v>48</v>
      </c>
      <c r="D37" s="23" t="s">
        <v>46</v>
      </c>
      <c r="E37" s="23">
        <v>2397</v>
      </c>
      <c r="F37" s="24"/>
      <c r="G37" s="20">
        <v>48</v>
      </c>
      <c r="H37" s="20"/>
      <c r="I37" s="20">
        <f t="shared" si="8"/>
        <v>0</v>
      </c>
      <c r="J37" s="20">
        <f t="shared" si="9"/>
        <v>115056</v>
      </c>
      <c r="K37" s="20">
        <f t="shared" si="10"/>
        <v>0</v>
      </c>
      <c r="L37" s="20">
        <f t="shared" si="11"/>
        <v>115056</v>
      </c>
    </row>
    <row r="38" spans="1:12" ht="18.75" x14ac:dyDescent="0.3">
      <c r="A38" s="15"/>
      <c r="B38" s="241"/>
      <c r="C38" s="22" t="s">
        <v>49</v>
      </c>
      <c r="D38" s="23" t="s">
        <v>46</v>
      </c>
      <c r="E38" s="23">
        <v>117</v>
      </c>
      <c r="F38" s="24"/>
      <c r="G38" s="20">
        <v>160</v>
      </c>
      <c r="H38" s="20"/>
      <c r="I38" s="20">
        <f t="shared" si="8"/>
        <v>0</v>
      </c>
      <c r="J38" s="20">
        <f t="shared" si="9"/>
        <v>18720</v>
      </c>
      <c r="K38" s="20">
        <f t="shared" si="10"/>
        <v>0</v>
      </c>
      <c r="L38" s="20">
        <f t="shared" si="11"/>
        <v>18720</v>
      </c>
    </row>
    <row r="39" spans="1:12" ht="18.75" x14ac:dyDescent="0.3">
      <c r="A39" s="17"/>
      <c r="B39" s="241"/>
      <c r="C39" s="22" t="s">
        <v>50</v>
      </c>
      <c r="D39" s="23" t="s">
        <v>51</v>
      </c>
      <c r="E39" s="26">
        <v>40</v>
      </c>
      <c r="F39" s="24"/>
      <c r="G39" s="20">
        <v>84</v>
      </c>
      <c r="H39" s="20"/>
      <c r="I39" s="20">
        <f t="shared" si="8"/>
        <v>0</v>
      </c>
      <c r="J39" s="20">
        <f t="shared" si="9"/>
        <v>3360</v>
      </c>
      <c r="K39" s="20">
        <f t="shared" si="10"/>
        <v>0</v>
      </c>
      <c r="L39" s="20">
        <f t="shared" si="11"/>
        <v>3360</v>
      </c>
    </row>
    <row r="40" spans="1:12" ht="18.75" x14ac:dyDescent="0.3">
      <c r="A40" s="17"/>
      <c r="B40" s="241"/>
      <c r="C40" s="25" t="s">
        <v>52</v>
      </c>
      <c r="D40" s="26" t="s">
        <v>36</v>
      </c>
      <c r="E40" s="26">
        <v>240</v>
      </c>
      <c r="F40" s="24"/>
      <c r="G40" s="20">
        <v>5</v>
      </c>
      <c r="H40" s="20"/>
      <c r="I40" s="20">
        <f t="shared" si="8"/>
        <v>0</v>
      </c>
      <c r="J40" s="20">
        <f t="shared" si="9"/>
        <v>1200</v>
      </c>
      <c r="K40" s="20">
        <f t="shared" si="10"/>
        <v>0</v>
      </c>
      <c r="L40" s="20">
        <f t="shared" si="11"/>
        <v>1200</v>
      </c>
    </row>
    <row r="41" spans="1:12" ht="37.5" x14ac:dyDescent="0.3">
      <c r="A41" s="17"/>
      <c r="B41" s="242"/>
      <c r="C41" s="27" t="s">
        <v>53</v>
      </c>
      <c r="D41" s="28" t="s">
        <v>54</v>
      </c>
      <c r="E41" s="29">
        <v>1</v>
      </c>
      <c r="F41" s="29"/>
      <c r="G41" s="20">
        <v>20000</v>
      </c>
      <c r="H41" s="20"/>
      <c r="I41" s="20">
        <f t="shared" si="8"/>
        <v>0</v>
      </c>
      <c r="J41" s="20">
        <f t="shared" si="9"/>
        <v>20000</v>
      </c>
      <c r="K41" s="20">
        <f t="shared" si="10"/>
        <v>0</v>
      </c>
      <c r="L41" s="20">
        <f t="shared" si="11"/>
        <v>20000</v>
      </c>
    </row>
    <row r="42" spans="1:12" ht="18.75" x14ac:dyDescent="0.3">
      <c r="A42" s="9">
        <v>10</v>
      </c>
      <c r="B42" s="240">
        <v>2</v>
      </c>
      <c r="C42" s="10" t="s">
        <v>13</v>
      </c>
      <c r="D42" s="11" t="s">
        <v>14</v>
      </c>
      <c r="E42" s="12">
        <v>1</v>
      </c>
      <c r="F42" s="13">
        <v>6000</v>
      </c>
      <c r="G42" s="14"/>
      <c r="H42" s="14"/>
      <c r="I42" s="14">
        <f t="shared" si="8"/>
        <v>6000</v>
      </c>
      <c r="J42" s="14">
        <f t="shared" si="9"/>
        <v>0</v>
      </c>
      <c r="K42" s="14">
        <f t="shared" si="10"/>
        <v>0</v>
      </c>
      <c r="L42" s="14">
        <f t="shared" si="11"/>
        <v>6000</v>
      </c>
    </row>
    <row r="43" spans="1:12" ht="18.75" x14ac:dyDescent="0.3">
      <c r="A43" s="9">
        <v>11</v>
      </c>
      <c r="B43" s="241"/>
      <c r="C43" s="30" t="s">
        <v>55</v>
      </c>
      <c r="D43" s="31" t="s">
        <v>28</v>
      </c>
      <c r="E43" s="31">
        <v>12</v>
      </c>
      <c r="F43" s="13">
        <v>8500</v>
      </c>
      <c r="G43" s="14"/>
      <c r="H43" s="14"/>
      <c r="I43" s="14">
        <f t="shared" si="8"/>
        <v>102000</v>
      </c>
      <c r="J43" s="14">
        <f t="shared" si="9"/>
        <v>0</v>
      </c>
      <c r="K43" s="14">
        <f t="shared" si="10"/>
        <v>0</v>
      </c>
      <c r="L43" s="14">
        <f t="shared" si="11"/>
        <v>102000</v>
      </c>
    </row>
    <row r="44" spans="1:12" ht="18.75" x14ac:dyDescent="0.3">
      <c r="A44" s="9">
        <v>12</v>
      </c>
      <c r="B44" s="241"/>
      <c r="C44" s="30" t="s">
        <v>56</v>
      </c>
      <c r="D44" s="31" t="s">
        <v>28</v>
      </c>
      <c r="E44" s="31">
        <v>4.4000000000000004</v>
      </c>
      <c r="F44" s="13">
        <v>14000</v>
      </c>
      <c r="G44" s="14"/>
      <c r="H44" s="14"/>
      <c r="I44" s="14">
        <f t="shared" si="8"/>
        <v>61600.000000000007</v>
      </c>
      <c r="J44" s="14">
        <f t="shared" si="9"/>
        <v>0</v>
      </c>
      <c r="K44" s="14">
        <f t="shared" si="10"/>
        <v>0</v>
      </c>
      <c r="L44" s="14">
        <f t="shared" si="11"/>
        <v>61600.000000000007</v>
      </c>
    </row>
    <row r="45" spans="1:12" ht="18.75" x14ac:dyDescent="0.3">
      <c r="A45" s="9">
        <v>13</v>
      </c>
      <c r="B45" s="241"/>
      <c r="C45" s="30" t="s">
        <v>57</v>
      </c>
      <c r="D45" s="31" t="s">
        <v>58</v>
      </c>
      <c r="E45" s="31">
        <v>52</v>
      </c>
      <c r="F45" s="13">
        <v>340</v>
      </c>
      <c r="G45" s="14"/>
      <c r="H45" s="14"/>
      <c r="I45" s="14">
        <f t="shared" si="8"/>
        <v>17680</v>
      </c>
      <c r="J45" s="14">
        <f t="shared" si="9"/>
        <v>0</v>
      </c>
      <c r="K45" s="14">
        <f t="shared" si="10"/>
        <v>0</v>
      </c>
      <c r="L45" s="14">
        <f t="shared" si="11"/>
        <v>17680</v>
      </c>
    </row>
    <row r="46" spans="1:12" ht="18.75" x14ac:dyDescent="0.3">
      <c r="A46" s="15"/>
      <c r="B46" s="241"/>
      <c r="C46" s="25" t="s">
        <v>59</v>
      </c>
      <c r="D46" s="26" t="s">
        <v>60</v>
      </c>
      <c r="E46" s="26">
        <v>3</v>
      </c>
      <c r="F46" s="32"/>
      <c r="G46" s="20">
        <v>1433</v>
      </c>
      <c r="H46" s="20"/>
      <c r="I46" s="20">
        <f t="shared" si="8"/>
        <v>0</v>
      </c>
      <c r="J46" s="20">
        <f t="shared" si="9"/>
        <v>4299</v>
      </c>
      <c r="K46" s="20">
        <f t="shared" si="10"/>
        <v>0</v>
      </c>
      <c r="L46" s="20">
        <f t="shared" si="11"/>
        <v>4299</v>
      </c>
    </row>
    <row r="47" spans="1:12" ht="18.75" x14ac:dyDescent="0.3">
      <c r="A47" s="9">
        <v>14</v>
      </c>
      <c r="B47" s="241"/>
      <c r="C47" s="30" t="s">
        <v>61</v>
      </c>
      <c r="D47" s="31" t="s">
        <v>26</v>
      </c>
      <c r="E47" s="31">
        <v>80</v>
      </c>
      <c r="F47" s="13">
        <v>420</v>
      </c>
      <c r="G47" s="14"/>
      <c r="H47" s="14"/>
      <c r="I47" s="14">
        <f t="shared" si="8"/>
        <v>33600</v>
      </c>
      <c r="J47" s="14">
        <f t="shared" si="9"/>
        <v>0</v>
      </c>
      <c r="K47" s="14">
        <f t="shared" si="10"/>
        <v>0</v>
      </c>
      <c r="L47" s="14">
        <f t="shared" si="11"/>
        <v>33600</v>
      </c>
    </row>
    <row r="48" spans="1:12" ht="18.75" x14ac:dyDescent="0.3">
      <c r="A48" s="9">
        <v>15</v>
      </c>
      <c r="B48" s="241"/>
      <c r="C48" s="30" t="s">
        <v>62</v>
      </c>
      <c r="D48" s="31" t="s">
        <v>28</v>
      </c>
      <c r="E48" s="31">
        <v>12.1</v>
      </c>
      <c r="F48" s="13">
        <v>8500</v>
      </c>
      <c r="G48" s="14"/>
      <c r="H48" s="14"/>
      <c r="I48" s="14">
        <f>E48*F48</f>
        <v>102850</v>
      </c>
      <c r="J48" s="14">
        <f>E48*G48</f>
        <v>0</v>
      </c>
      <c r="K48" s="14">
        <f>E48*H48</f>
        <v>0</v>
      </c>
      <c r="L48" s="14">
        <f>I48+J48+K48</f>
        <v>102850</v>
      </c>
    </row>
    <row r="49" spans="1:12" ht="18.75" x14ac:dyDescent="0.3">
      <c r="A49" s="9">
        <v>16</v>
      </c>
      <c r="B49" s="241"/>
      <c r="C49" s="30" t="s">
        <v>63</v>
      </c>
      <c r="D49" s="31" t="s">
        <v>28</v>
      </c>
      <c r="E49" s="31">
        <v>7.2</v>
      </c>
      <c r="F49" s="13">
        <v>14000</v>
      </c>
      <c r="G49" s="14"/>
      <c r="H49" s="14"/>
      <c r="I49" s="14">
        <f t="shared" ref="I49:I59" si="12">E49*F49</f>
        <v>100800</v>
      </c>
      <c r="J49" s="14">
        <f t="shared" ref="J49:J59" si="13">E49*G49</f>
        <v>0</v>
      </c>
      <c r="K49" s="14">
        <f t="shared" ref="K49:K59" si="14">E49*H49</f>
        <v>0</v>
      </c>
      <c r="L49" s="14">
        <f t="shared" ref="L49:L59" si="15">I49+J49+K49</f>
        <v>100800</v>
      </c>
    </row>
    <row r="50" spans="1:12" ht="18.75" x14ac:dyDescent="0.3">
      <c r="A50" s="9">
        <v>17</v>
      </c>
      <c r="B50" s="241"/>
      <c r="C50" s="30" t="s">
        <v>64</v>
      </c>
      <c r="D50" s="31" t="s">
        <v>58</v>
      </c>
      <c r="E50" s="31">
        <v>18</v>
      </c>
      <c r="F50" s="13">
        <v>300</v>
      </c>
      <c r="G50" s="14"/>
      <c r="H50" s="14"/>
      <c r="I50" s="14">
        <f t="shared" si="12"/>
        <v>5400</v>
      </c>
      <c r="J50" s="14">
        <f t="shared" si="13"/>
        <v>0</v>
      </c>
      <c r="K50" s="14">
        <f t="shared" si="14"/>
        <v>0</v>
      </c>
      <c r="L50" s="14">
        <f t="shared" si="15"/>
        <v>5400</v>
      </c>
    </row>
    <row r="51" spans="1:12" ht="18.75" x14ac:dyDescent="0.3">
      <c r="A51" s="15"/>
      <c r="B51" s="241"/>
      <c r="C51" s="25" t="s">
        <v>59</v>
      </c>
      <c r="D51" s="26" t="s">
        <v>60</v>
      </c>
      <c r="E51" s="26">
        <v>1</v>
      </c>
      <c r="F51" s="33"/>
      <c r="G51" s="20">
        <v>1433</v>
      </c>
      <c r="H51" s="20"/>
      <c r="I51" s="20">
        <f t="shared" si="12"/>
        <v>0</v>
      </c>
      <c r="J51" s="20">
        <f t="shared" si="13"/>
        <v>1433</v>
      </c>
      <c r="K51" s="20">
        <f t="shared" si="14"/>
        <v>0</v>
      </c>
      <c r="L51" s="20">
        <f t="shared" si="15"/>
        <v>1433</v>
      </c>
    </row>
    <row r="52" spans="1:12" ht="18.75" x14ac:dyDescent="0.3">
      <c r="A52" s="11">
        <v>18</v>
      </c>
      <c r="B52" s="241"/>
      <c r="C52" s="30" t="s">
        <v>65</v>
      </c>
      <c r="D52" s="31" t="s">
        <v>28</v>
      </c>
      <c r="E52" s="31">
        <v>2.4</v>
      </c>
      <c r="F52" s="13">
        <v>19600</v>
      </c>
      <c r="G52" s="14"/>
      <c r="H52" s="14"/>
      <c r="I52" s="14">
        <f t="shared" si="12"/>
        <v>47040</v>
      </c>
      <c r="J52" s="14">
        <f t="shared" si="13"/>
        <v>0</v>
      </c>
      <c r="K52" s="14">
        <f t="shared" si="14"/>
        <v>0</v>
      </c>
      <c r="L52" s="14">
        <f t="shared" si="15"/>
        <v>47040</v>
      </c>
    </row>
    <row r="53" spans="1:12" ht="18.75" x14ac:dyDescent="0.3">
      <c r="A53" s="17"/>
      <c r="B53" s="241"/>
      <c r="C53" s="25" t="s">
        <v>66</v>
      </c>
      <c r="D53" s="26" t="s">
        <v>28</v>
      </c>
      <c r="E53" s="26">
        <v>47.5</v>
      </c>
      <c r="F53" s="32"/>
      <c r="G53" s="20">
        <v>5450</v>
      </c>
      <c r="H53" s="20"/>
      <c r="I53" s="20">
        <f t="shared" si="12"/>
        <v>0</v>
      </c>
      <c r="J53" s="20">
        <f t="shared" si="13"/>
        <v>258875</v>
      </c>
      <c r="K53" s="20">
        <f t="shared" si="14"/>
        <v>0</v>
      </c>
      <c r="L53" s="20">
        <f t="shared" si="15"/>
        <v>258875</v>
      </c>
    </row>
    <row r="54" spans="1:12" ht="18.75" x14ac:dyDescent="0.3">
      <c r="A54" s="15"/>
      <c r="B54" s="241"/>
      <c r="C54" s="25" t="s">
        <v>29</v>
      </c>
      <c r="D54" s="26" t="s">
        <v>16</v>
      </c>
      <c r="E54" s="26">
        <v>9</v>
      </c>
      <c r="F54" s="24"/>
      <c r="G54" s="20"/>
      <c r="H54" s="20">
        <v>3500</v>
      </c>
      <c r="I54" s="20">
        <f t="shared" si="12"/>
        <v>0</v>
      </c>
      <c r="J54" s="20">
        <f t="shared" si="13"/>
        <v>0</v>
      </c>
      <c r="K54" s="20">
        <f t="shared" si="14"/>
        <v>31500</v>
      </c>
      <c r="L54" s="20">
        <f t="shared" si="15"/>
        <v>31500</v>
      </c>
    </row>
    <row r="55" spans="1:12" ht="18.75" x14ac:dyDescent="0.3">
      <c r="A55" s="15"/>
      <c r="B55" s="241"/>
      <c r="C55" s="22" t="s">
        <v>45</v>
      </c>
      <c r="D55" s="23" t="s">
        <v>46</v>
      </c>
      <c r="E55" s="23">
        <v>1440</v>
      </c>
      <c r="F55" s="24"/>
      <c r="G55" s="20">
        <v>25</v>
      </c>
      <c r="H55" s="20"/>
      <c r="I55" s="20">
        <f t="shared" si="12"/>
        <v>0</v>
      </c>
      <c r="J55" s="20">
        <f t="shared" si="13"/>
        <v>36000</v>
      </c>
      <c r="K55" s="20">
        <f t="shared" si="14"/>
        <v>0</v>
      </c>
      <c r="L55" s="20">
        <f t="shared" si="15"/>
        <v>36000</v>
      </c>
    </row>
    <row r="56" spans="1:12" ht="18.75" x14ac:dyDescent="0.3">
      <c r="A56" s="15"/>
      <c r="B56" s="241"/>
      <c r="C56" s="22" t="s">
        <v>47</v>
      </c>
      <c r="D56" s="23" t="s">
        <v>46</v>
      </c>
      <c r="E56" s="23">
        <v>2232</v>
      </c>
      <c r="F56" s="24"/>
      <c r="G56" s="20">
        <v>37</v>
      </c>
      <c r="H56" s="20"/>
      <c r="I56" s="20">
        <f t="shared" si="12"/>
        <v>0</v>
      </c>
      <c r="J56" s="20">
        <f t="shared" si="13"/>
        <v>82584</v>
      </c>
      <c r="K56" s="20">
        <f t="shared" si="14"/>
        <v>0</v>
      </c>
      <c r="L56" s="20">
        <f t="shared" si="15"/>
        <v>82584</v>
      </c>
    </row>
    <row r="57" spans="1:12" ht="18.75" x14ac:dyDescent="0.3">
      <c r="A57" s="15"/>
      <c r="B57" s="241"/>
      <c r="C57" s="22" t="s">
        <v>48</v>
      </c>
      <c r="D57" s="23" t="s">
        <v>46</v>
      </c>
      <c r="E57" s="23">
        <v>141</v>
      </c>
      <c r="F57" s="24"/>
      <c r="G57" s="20">
        <v>48</v>
      </c>
      <c r="H57" s="20"/>
      <c r="I57" s="20">
        <f t="shared" si="12"/>
        <v>0</v>
      </c>
      <c r="J57" s="20">
        <f t="shared" si="13"/>
        <v>6768</v>
      </c>
      <c r="K57" s="20">
        <f t="shared" si="14"/>
        <v>0</v>
      </c>
      <c r="L57" s="20">
        <f t="shared" si="15"/>
        <v>6768</v>
      </c>
    </row>
    <row r="58" spans="1:12" ht="18.75" x14ac:dyDescent="0.3">
      <c r="A58" s="15"/>
      <c r="B58" s="241"/>
      <c r="C58" s="22" t="s">
        <v>67</v>
      </c>
      <c r="D58" s="23" t="s">
        <v>46</v>
      </c>
      <c r="E58" s="23">
        <v>117</v>
      </c>
      <c r="F58" s="24"/>
      <c r="G58" s="20">
        <v>87</v>
      </c>
      <c r="H58" s="20"/>
      <c r="I58" s="20">
        <f t="shared" si="12"/>
        <v>0</v>
      </c>
      <c r="J58" s="20">
        <f t="shared" si="13"/>
        <v>10179</v>
      </c>
      <c r="K58" s="20">
        <f t="shared" si="14"/>
        <v>0</v>
      </c>
      <c r="L58" s="20">
        <f t="shared" si="15"/>
        <v>10179</v>
      </c>
    </row>
    <row r="59" spans="1:12" ht="18.75" x14ac:dyDescent="0.3">
      <c r="A59" s="15"/>
      <c r="B59" s="241"/>
      <c r="C59" s="22" t="s">
        <v>68</v>
      </c>
      <c r="D59" s="23" t="s">
        <v>46</v>
      </c>
      <c r="E59" s="23">
        <v>411.25</v>
      </c>
      <c r="F59" s="24"/>
      <c r="G59" s="20">
        <v>107</v>
      </c>
      <c r="H59" s="20"/>
      <c r="I59" s="20">
        <f t="shared" si="12"/>
        <v>0</v>
      </c>
      <c r="J59" s="20">
        <f t="shared" si="13"/>
        <v>44003.75</v>
      </c>
      <c r="K59" s="20">
        <f t="shared" si="14"/>
        <v>0</v>
      </c>
      <c r="L59" s="20">
        <f t="shared" si="15"/>
        <v>44003.75</v>
      </c>
    </row>
    <row r="60" spans="1:12" ht="18.75" x14ac:dyDescent="0.3">
      <c r="A60" s="15"/>
      <c r="B60" s="241"/>
      <c r="C60" s="22" t="s">
        <v>49</v>
      </c>
      <c r="D60" s="23" t="s">
        <v>46</v>
      </c>
      <c r="E60" s="23">
        <v>235</v>
      </c>
      <c r="F60" s="24"/>
      <c r="G60" s="20">
        <v>160</v>
      </c>
      <c r="H60" s="20"/>
      <c r="I60" s="20">
        <f>E60*F60</f>
        <v>0</v>
      </c>
      <c r="J60" s="20">
        <f>E60*G60</f>
        <v>37600</v>
      </c>
      <c r="K60" s="20">
        <f>E60*H60</f>
        <v>0</v>
      </c>
      <c r="L60" s="20">
        <f>I60+J60+K60</f>
        <v>37600</v>
      </c>
    </row>
    <row r="61" spans="1:12" ht="18.75" x14ac:dyDescent="0.3">
      <c r="A61" s="15"/>
      <c r="B61" s="241"/>
      <c r="C61" s="22" t="s">
        <v>69</v>
      </c>
      <c r="D61" s="23" t="s">
        <v>36</v>
      </c>
      <c r="E61" s="23">
        <v>46</v>
      </c>
      <c r="F61" s="24"/>
      <c r="G61" s="20">
        <v>375</v>
      </c>
      <c r="H61" s="20"/>
      <c r="I61" s="20">
        <f t="shared" ref="I61:I71" si="16">E61*F61</f>
        <v>0</v>
      </c>
      <c r="J61" s="20">
        <f t="shared" ref="J61:J71" si="17">E61*G61</f>
        <v>17250</v>
      </c>
      <c r="K61" s="20">
        <f t="shared" ref="K61:K71" si="18">E61*H61</f>
        <v>0</v>
      </c>
      <c r="L61" s="20">
        <f t="shared" ref="L61:L71" si="19">I61+J61+K61</f>
        <v>17250</v>
      </c>
    </row>
    <row r="62" spans="1:12" ht="18.75" x14ac:dyDescent="0.3">
      <c r="A62" s="15"/>
      <c r="B62" s="241"/>
      <c r="C62" s="25" t="s">
        <v>50</v>
      </c>
      <c r="D62" s="26" t="s">
        <v>51</v>
      </c>
      <c r="E62" s="26">
        <v>50</v>
      </c>
      <c r="F62" s="24"/>
      <c r="G62" s="20">
        <v>84</v>
      </c>
      <c r="H62" s="20"/>
      <c r="I62" s="20">
        <f t="shared" si="16"/>
        <v>0</v>
      </c>
      <c r="J62" s="20">
        <f t="shared" si="17"/>
        <v>4200</v>
      </c>
      <c r="K62" s="20">
        <f t="shared" si="18"/>
        <v>0</v>
      </c>
      <c r="L62" s="20">
        <f t="shared" si="19"/>
        <v>4200</v>
      </c>
    </row>
    <row r="63" spans="1:12" ht="18.75" x14ac:dyDescent="0.3">
      <c r="A63" s="15"/>
      <c r="B63" s="241"/>
      <c r="C63" s="25" t="s">
        <v>52</v>
      </c>
      <c r="D63" s="26" t="s">
        <v>36</v>
      </c>
      <c r="E63" s="26">
        <v>500</v>
      </c>
      <c r="F63" s="24"/>
      <c r="G63" s="20">
        <v>5</v>
      </c>
      <c r="H63" s="20"/>
      <c r="I63" s="20">
        <f t="shared" si="16"/>
        <v>0</v>
      </c>
      <c r="J63" s="20">
        <f t="shared" si="17"/>
        <v>2500</v>
      </c>
      <c r="K63" s="20">
        <f t="shared" si="18"/>
        <v>0</v>
      </c>
      <c r="L63" s="20">
        <f t="shared" si="19"/>
        <v>2500</v>
      </c>
    </row>
    <row r="64" spans="1:12" ht="18.75" x14ac:dyDescent="0.3">
      <c r="A64" s="17"/>
      <c r="B64" s="241"/>
      <c r="C64" s="25" t="s">
        <v>70</v>
      </c>
      <c r="D64" s="34" t="s">
        <v>28</v>
      </c>
      <c r="E64" s="34">
        <v>0.6</v>
      </c>
      <c r="F64" s="24"/>
      <c r="G64" s="20">
        <v>22800</v>
      </c>
      <c r="H64" s="20"/>
      <c r="I64" s="20">
        <f t="shared" si="16"/>
        <v>0</v>
      </c>
      <c r="J64" s="20">
        <f t="shared" si="17"/>
        <v>13680</v>
      </c>
      <c r="K64" s="20">
        <f t="shared" si="18"/>
        <v>0</v>
      </c>
      <c r="L64" s="20">
        <f t="shared" si="19"/>
        <v>13680</v>
      </c>
    </row>
    <row r="65" spans="1:12" ht="18.75" x14ac:dyDescent="0.3">
      <c r="A65" s="17"/>
      <c r="B65" s="241"/>
      <c r="C65" s="25" t="s">
        <v>71</v>
      </c>
      <c r="D65" s="34" t="s">
        <v>72</v>
      </c>
      <c r="E65" s="34">
        <v>6</v>
      </c>
      <c r="F65" s="24"/>
      <c r="G65" s="20">
        <v>5700</v>
      </c>
      <c r="H65" s="20"/>
      <c r="I65" s="20">
        <f t="shared" si="16"/>
        <v>0</v>
      </c>
      <c r="J65" s="20">
        <f t="shared" si="17"/>
        <v>34200</v>
      </c>
      <c r="K65" s="20">
        <f t="shared" si="18"/>
        <v>0</v>
      </c>
      <c r="L65" s="20">
        <f t="shared" si="19"/>
        <v>34200</v>
      </c>
    </row>
    <row r="66" spans="1:12" ht="18.75" x14ac:dyDescent="0.3">
      <c r="A66" s="15"/>
      <c r="B66" s="241"/>
      <c r="C66" s="22" t="s">
        <v>30</v>
      </c>
      <c r="D66" s="23" t="s">
        <v>14</v>
      </c>
      <c r="E66" s="23">
        <v>4</v>
      </c>
      <c r="F66" s="24"/>
      <c r="G66" s="20"/>
      <c r="H66" s="20">
        <v>12000</v>
      </c>
      <c r="I66" s="20">
        <f t="shared" si="16"/>
        <v>0</v>
      </c>
      <c r="J66" s="20">
        <f t="shared" si="17"/>
        <v>0</v>
      </c>
      <c r="K66" s="20">
        <f t="shared" si="18"/>
        <v>48000</v>
      </c>
      <c r="L66" s="20">
        <f t="shared" si="19"/>
        <v>48000</v>
      </c>
    </row>
    <row r="67" spans="1:12" ht="18.75" x14ac:dyDescent="0.3">
      <c r="A67" s="15"/>
      <c r="B67" s="241"/>
      <c r="C67" s="22" t="s">
        <v>73</v>
      </c>
      <c r="D67" s="23" t="s">
        <v>22</v>
      </c>
      <c r="E67" s="23">
        <v>2</v>
      </c>
      <c r="F67" s="24"/>
      <c r="G67" s="20"/>
      <c r="H67" s="20">
        <v>5000</v>
      </c>
      <c r="I67" s="20">
        <f t="shared" si="16"/>
        <v>0</v>
      </c>
      <c r="J67" s="20">
        <f t="shared" si="17"/>
        <v>0</v>
      </c>
      <c r="K67" s="20">
        <f t="shared" si="18"/>
        <v>10000</v>
      </c>
      <c r="L67" s="20">
        <f t="shared" si="19"/>
        <v>10000</v>
      </c>
    </row>
    <row r="68" spans="1:12" ht="18.75" x14ac:dyDescent="0.3">
      <c r="A68" s="9">
        <v>19</v>
      </c>
      <c r="B68" s="241"/>
      <c r="C68" s="30" t="s">
        <v>74</v>
      </c>
      <c r="D68" s="31" t="s">
        <v>46</v>
      </c>
      <c r="E68" s="31">
        <v>40</v>
      </c>
      <c r="F68" s="13">
        <v>210</v>
      </c>
      <c r="G68" s="14"/>
      <c r="H68" s="14"/>
      <c r="I68" s="14">
        <f t="shared" si="16"/>
        <v>8400</v>
      </c>
      <c r="J68" s="14">
        <f t="shared" si="17"/>
        <v>0</v>
      </c>
      <c r="K68" s="14">
        <f t="shared" si="18"/>
        <v>0</v>
      </c>
      <c r="L68" s="14">
        <f t="shared" si="19"/>
        <v>8400</v>
      </c>
    </row>
    <row r="69" spans="1:12" ht="18.75" x14ac:dyDescent="0.3">
      <c r="A69" s="9">
        <v>20</v>
      </c>
      <c r="B69" s="241"/>
      <c r="C69" s="30" t="s">
        <v>75</v>
      </c>
      <c r="D69" s="31" t="s">
        <v>26</v>
      </c>
      <c r="E69" s="31">
        <v>65</v>
      </c>
      <c r="F69" s="13">
        <v>120</v>
      </c>
      <c r="G69" s="14"/>
      <c r="H69" s="14"/>
      <c r="I69" s="14">
        <f t="shared" si="16"/>
        <v>7800</v>
      </c>
      <c r="J69" s="14">
        <f t="shared" si="17"/>
        <v>0</v>
      </c>
      <c r="K69" s="14">
        <f t="shared" si="18"/>
        <v>0</v>
      </c>
      <c r="L69" s="14">
        <f t="shared" si="19"/>
        <v>7800</v>
      </c>
    </row>
    <row r="70" spans="1:12" ht="18.75" x14ac:dyDescent="0.25">
      <c r="A70" s="9">
        <v>21</v>
      </c>
      <c r="B70" s="241"/>
      <c r="C70" s="35" t="s">
        <v>76</v>
      </c>
      <c r="D70" s="12" t="s">
        <v>26</v>
      </c>
      <c r="E70" s="12">
        <v>65</v>
      </c>
      <c r="F70" s="36">
        <v>350</v>
      </c>
      <c r="G70" s="14"/>
      <c r="H70" s="14"/>
      <c r="I70" s="14">
        <f t="shared" si="16"/>
        <v>22750</v>
      </c>
      <c r="J70" s="14">
        <f t="shared" si="17"/>
        <v>0</v>
      </c>
      <c r="K70" s="14">
        <f t="shared" si="18"/>
        <v>0</v>
      </c>
      <c r="L70" s="14">
        <f t="shared" si="19"/>
        <v>22750</v>
      </c>
    </row>
    <row r="71" spans="1:12" ht="18.75" x14ac:dyDescent="0.3">
      <c r="A71" s="9">
        <v>22</v>
      </c>
      <c r="B71" s="241"/>
      <c r="C71" s="10" t="s">
        <v>77</v>
      </c>
      <c r="D71" s="12" t="s">
        <v>26</v>
      </c>
      <c r="E71" s="12">
        <v>60</v>
      </c>
      <c r="F71" s="13">
        <v>120</v>
      </c>
      <c r="G71" s="14"/>
      <c r="H71" s="14"/>
      <c r="I71" s="14">
        <f t="shared" si="16"/>
        <v>7200</v>
      </c>
      <c r="J71" s="14">
        <f t="shared" si="17"/>
        <v>0</v>
      </c>
      <c r="K71" s="14">
        <f t="shared" si="18"/>
        <v>0</v>
      </c>
      <c r="L71" s="14">
        <f t="shared" si="19"/>
        <v>7200</v>
      </c>
    </row>
    <row r="72" spans="1:12" ht="18.75" x14ac:dyDescent="0.3">
      <c r="A72" s="15"/>
      <c r="B72" s="241"/>
      <c r="C72" s="22" t="s">
        <v>34</v>
      </c>
      <c r="D72" s="23" t="s">
        <v>16</v>
      </c>
      <c r="E72" s="23">
        <v>1</v>
      </c>
      <c r="F72" s="33"/>
      <c r="G72" s="20"/>
      <c r="H72" s="20">
        <v>2500</v>
      </c>
      <c r="I72" s="20">
        <f>E72*F72</f>
        <v>0</v>
      </c>
      <c r="J72" s="20">
        <f>E72*G72</f>
        <v>0</v>
      </c>
      <c r="K72" s="20">
        <f>E72*H72</f>
        <v>2500</v>
      </c>
      <c r="L72" s="20">
        <f>I72+J72+K72</f>
        <v>2500</v>
      </c>
    </row>
    <row r="73" spans="1:12" ht="18.75" x14ac:dyDescent="0.3">
      <c r="A73" s="15"/>
      <c r="B73" s="241"/>
      <c r="C73" s="25" t="s">
        <v>35</v>
      </c>
      <c r="D73" s="26" t="s">
        <v>36</v>
      </c>
      <c r="E73" s="26">
        <v>1</v>
      </c>
      <c r="F73" s="33"/>
      <c r="G73" s="20">
        <v>4200</v>
      </c>
      <c r="H73" s="20"/>
      <c r="I73" s="20">
        <f t="shared" ref="I73:I84" si="20">E73*F73</f>
        <v>0</v>
      </c>
      <c r="J73" s="20">
        <f t="shared" ref="J73:J84" si="21">E73*G73</f>
        <v>4200</v>
      </c>
      <c r="K73" s="20">
        <f t="shared" ref="K73:K84" si="22">E73*H73</f>
        <v>0</v>
      </c>
      <c r="L73" s="20">
        <f t="shared" ref="L73:L84" si="23">I73+J73+K73</f>
        <v>4200</v>
      </c>
    </row>
    <row r="74" spans="1:12" ht="18.75" x14ac:dyDescent="0.3">
      <c r="A74" s="15"/>
      <c r="B74" s="241"/>
      <c r="C74" s="25" t="s">
        <v>78</v>
      </c>
      <c r="D74" s="26" t="s">
        <v>36</v>
      </c>
      <c r="E74" s="26">
        <v>4</v>
      </c>
      <c r="F74" s="33"/>
      <c r="G74" s="20">
        <v>347</v>
      </c>
      <c r="H74" s="20"/>
      <c r="I74" s="20">
        <f t="shared" si="20"/>
        <v>0</v>
      </c>
      <c r="J74" s="20">
        <f t="shared" si="21"/>
        <v>1388</v>
      </c>
      <c r="K74" s="20">
        <f t="shared" si="22"/>
        <v>0</v>
      </c>
      <c r="L74" s="20">
        <f t="shared" si="23"/>
        <v>1388</v>
      </c>
    </row>
    <row r="75" spans="1:12" ht="18.75" x14ac:dyDescent="0.3">
      <c r="A75" s="15"/>
      <c r="B75" s="241"/>
      <c r="C75" s="25" t="s">
        <v>79</v>
      </c>
      <c r="D75" s="26" t="s">
        <v>36</v>
      </c>
      <c r="E75" s="26">
        <v>6</v>
      </c>
      <c r="F75" s="33"/>
      <c r="G75" s="20">
        <v>91</v>
      </c>
      <c r="H75" s="20"/>
      <c r="I75" s="20">
        <f t="shared" si="20"/>
        <v>0</v>
      </c>
      <c r="J75" s="20">
        <f t="shared" si="21"/>
        <v>546</v>
      </c>
      <c r="K75" s="20">
        <f t="shared" si="22"/>
        <v>0</v>
      </c>
      <c r="L75" s="20">
        <f t="shared" si="23"/>
        <v>546</v>
      </c>
    </row>
    <row r="76" spans="1:12" ht="18.75" x14ac:dyDescent="0.3">
      <c r="A76" s="17"/>
      <c r="B76" s="241"/>
      <c r="C76" s="25" t="s">
        <v>37</v>
      </c>
      <c r="D76" s="26" t="s">
        <v>36</v>
      </c>
      <c r="E76" s="26">
        <v>5</v>
      </c>
      <c r="F76" s="33"/>
      <c r="G76" s="20">
        <v>3627</v>
      </c>
      <c r="H76" s="20"/>
      <c r="I76" s="20">
        <f t="shared" si="20"/>
        <v>0</v>
      </c>
      <c r="J76" s="20">
        <f t="shared" si="21"/>
        <v>18135</v>
      </c>
      <c r="K76" s="20">
        <f t="shared" si="22"/>
        <v>0</v>
      </c>
      <c r="L76" s="20">
        <f t="shared" si="23"/>
        <v>18135</v>
      </c>
    </row>
    <row r="77" spans="1:12" ht="18.75" x14ac:dyDescent="0.3">
      <c r="A77" s="17"/>
      <c r="B77" s="241"/>
      <c r="C77" s="25" t="s">
        <v>38</v>
      </c>
      <c r="D77" s="26" t="s">
        <v>39</v>
      </c>
      <c r="E77" s="26">
        <v>25</v>
      </c>
      <c r="F77" s="33"/>
      <c r="G77" s="20">
        <v>40</v>
      </c>
      <c r="H77" s="20"/>
      <c r="I77" s="20">
        <f t="shared" si="20"/>
        <v>0</v>
      </c>
      <c r="J77" s="20">
        <f t="shared" si="21"/>
        <v>1000</v>
      </c>
      <c r="K77" s="20">
        <f t="shared" si="22"/>
        <v>0</v>
      </c>
      <c r="L77" s="20">
        <f t="shared" si="23"/>
        <v>1000</v>
      </c>
    </row>
    <row r="78" spans="1:12" ht="18.75" x14ac:dyDescent="0.3">
      <c r="A78" s="15"/>
      <c r="B78" s="241"/>
      <c r="C78" s="25" t="s">
        <v>80</v>
      </c>
      <c r="D78" s="26" t="s">
        <v>26</v>
      </c>
      <c r="E78" s="26">
        <v>64</v>
      </c>
      <c r="F78" s="33"/>
      <c r="G78" s="20">
        <v>151</v>
      </c>
      <c r="H78" s="20"/>
      <c r="I78" s="20">
        <f t="shared" si="20"/>
        <v>0</v>
      </c>
      <c r="J78" s="20">
        <f t="shared" si="21"/>
        <v>9664</v>
      </c>
      <c r="K78" s="20">
        <f t="shared" si="22"/>
        <v>0</v>
      </c>
      <c r="L78" s="20">
        <f t="shared" si="23"/>
        <v>9664</v>
      </c>
    </row>
    <row r="79" spans="1:12" ht="18.75" x14ac:dyDescent="0.3">
      <c r="A79" s="9">
        <v>23</v>
      </c>
      <c r="B79" s="241"/>
      <c r="C79" s="10" t="s">
        <v>81</v>
      </c>
      <c r="D79" s="12" t="s">
        <v>28</v>
      </c>
      <c r="E79" s="12">
        <v>44</v>
      </c>
      <c r="F79" s="13">
        <v>400</v>
      </c>
      <c r="G79" s="14"/>
      <c r="H79" s="14"/>
      <c r="I79" s="14">
        <f t="shared" si="20"/>
        <v>17600</v>
      </c>
      <c r="J79" s="14">
        <f t="shared" si="21"/>
        <v>0</v>
      </c>
      <c r="K79" s="14">
        <f t="shared" si="22"/>
        <v>0</v>
      </c>
      <c r="L79" s="14">
        <f t="shared" si="23"/>
        <v>17600</v>
      </c>
    </row>
    <row r="80" spans="1:12" ht="18.75" x14ac:dyDescent="0.3">
      <c r="A80" s="15"/>
      <c r="B80" s="241"/>
      <c r="C80" s="22" t="s">
        <v>82</v>
      </c>
      <c r="D80" s="23" t="s">
        <v>28</v>
      </c>
      <c r="E80" s="23">
        <v>44</v>
      </c>
      <c r="F80" s="24"/>
      <c r="G80" s="20">
        <v>2700</v>
      </c>
      <c r="H80" s="20"/>
      <c r="I80" s="20">
        <f t="shared" si="20"/>
        <v>0</v>
      </c>
      <c r="J80" s="20">
        <f t="shared" si="21"/>
        <v>118800</v>
      </c>
      <c r="K80" s="20">
        <f t="shared" si="22"/>
        <v>0</v>
      </c>
      <c r="L80" s="20">
        <f t="shared" si="23"/>
        <v>118800</v>
      </c>
    </row>
    <row r="81" spans="1:12" ht="18.75" x14ac:dyDescent="0.3">
      <c r="A81" s="15"/>
      <c r="B81" s="241"/>
      <c r="C81" s="22" t="s">
        <v>83</v>
      </c>
      <c r="D81" s="23" t="s">
        <v>16</v>
      </c>
      <c r="E81" s="23">
        <v>2</v>
      </c>
      <c r="F81" s="24"/>
      <c r="G81" s="20"/>
      <c r="H81" s="20">
        <v>16000</v>
      </c>
      <c r="I81" s="20">
        <f t="shared" si="20"/>
        <v>0</v>
      </c>
      <c r="J81" s="20">
        <f t="shared" si="21"/>
        <v>0</v>
      </c>
      <c r="K81" s="20">
        <f t="shared" si="22"/>
        <v>32000</v>
      </c>
      <c r="L81" s="20">
        <f t="shared" si="23"/>
        <v>32000</v>
      </c>
    </row>
    <row r="82" spans="1:12" ht="37.5" x14ac:dyDescent="0.3">
      <c r="A82" s="17"/>
      <c r="B82" s="242"/>
      <c r="C82" s="27" t="s">
        <v>53</v>
      </c>
      <c r="D82" s="28" t="s">
        <v>54</v>
      </c>
      <c r="E82" s="29">
        <v>1</v>
      </c>
      <c r="F82" s="29"/>
      <c r="G82" s="20">
        <v>20000</v>
      </c>
      <c r="H82" s="20"/>
      <c r="I82" s="20">
        <f t="shared" si="20"/>
        <v>0</v>
      </c>
      <c r="J82" s="20">
        <f t="shared" si="21"/>
        <v>20000</v>
      </c>
      <c r="K82" s="20">
        <f t="shared" si="22"/>
        <v>0</v>
      </c>
      <c r="L82" s="20">
        <f t="shared" si="23"/>
        <v>20000</v>
      </c>
    </row>
    <row r="83" spans="1:12" ht="18.75" x14ac:dyDescent="0.3">
      <c r="A83" s="9">
        <v>24</v>
      </c>
      <c r="B83" s="240">
        <v>3</v>
      </c>
      <c r="C83" s="10" t="s">
        <v>13</v>
      </c>
      <c r="D83" s="11" t="s">
        <v>14</v>
      </c>
      <c r="E83" s="12">
        <v>1</v>
      </c>
      <c r="F83" s="13">
        <v>6000</v>
      </c>
      <c r="G83" s="14"/>
      <c r="H83" s="14"/>
      <c r="I83" s="14">
        <f t="shared" si="20"/>
        <v>6000</v>
      </c>
      <c r="J83" s="14">
        <f t="shared" si="21"/>
        <v>0</v>
      </c>
      <c r="K83" s="14">
        <f t="shared" si="22"/>
        <v>0</v>
      </c>
      <c r="L83" s="14">
        <f t="shared" si="23"/>
        <v>6000</v>
      </c>
    </row>
    <row r="84" spans="1:12" ht="18.75" x14ac:dyDescent="0.3">
      <c r="A84" s="15"/>
      <c r="B84" s="241"/>
      <c r="C84" s="16" t="s">
        <v>15</v>
      </c>
      <c r="D84" s="17" t="s">
        <v>16</v>
      </c>
      <c r="E84" s="18">
        <v>1</v>
      </c>
      <c r="F84" s="19"/>
      <c r="G84" s="20"/>
      <c r="H84" s="20">
        <v>10000</v>
      </c>
      <c r="I84" s="20">
        <f t="shared" si="20"/>
        <v>0</v>
      </c>
      <c r="J84" s="20">
        <f t="shared" si="21"/>
        <v>0</v>
      </c>
      <c r="K84" s="20">
        <f t="shared" si="22"/>
        <v>10000</v>
      </c>
      <c r="L84" s="20">
        <f t="shared" si="23"/>
        <v>10000</v>
      </c>
    </row>
    <row r="85" spans="1:12" ht="18.75" x14ac:dyDescent="0.3">
      <c r="A85" s="9">
        <v>25</v>
      </c>
      <c r="B85" s="241"/>
      <c r="C85" s="30" t="s">
        <v>84</v>
      </c>
      <c r="D85" s="31" t="s">
        <v>28</v>
      </c>
      <c r="E85" s="31">
        <v>3.45</v>
      </c>
      <c r="F85" s="13">
        <v>14000</v>
      </c>
      <c r="G85" s="14"/>
      <c r="H85" s="14"/>
      <c r="I85" s="14">
        <f>E85*F85</f>
        <v>48300</v>
      </c>
      <c r="J85" s="14">
        <f>E85*G85</f>
        <v>0</v>
      </c>
      <c r="K85" s="14">
        <f>E85*H85</f>
        <v>0</v>
      </c>
      <c r="L85" s="14">
        <f>I85+J85+K85</f>
        <v>48300</v>
      </c>
    </row>
    <row r="86" spans="1:12" ht="18.75" x14ac:dyDescent="0.3">
      <c r="A86" s="9">
        <v>26</v>
      </c>
      <c r="B86" s="241"/>
      <c r="C86" s="30" t="s">
        <v>57</v>
      </c>
      <c r="D86" s="31" t="s">
        <v>58</v>
      </c>
      <c r="E86" s="31">
        <v>52</v>
      </c>
      <c r="F86" s="13">
        <v>340</v>
      </c>
      <c r="G86" s="14"/>
      <c r="H86" s="14"/>
      <c r="I86" s="14">
        <f t="shared" ref="I86:I97" si="24">E86*F86</f>
        <v>17680</v>
      </c>
      <c r="J86" s="14">
        <f t="shared" ref="J86:J97" si="25">E86*G86</f>
        <v>0</v>
      </c>
      <c r="K86" s="14">
        <f t="shared" ref="K86:K97" si="26">E86*H86</f>
        <v>0</v>
      </c>
      <c r="L86" s="14">
        <f t="shared" ref="L86:L97" si="27">I86+J86+K86</f>
        <v>17680</v>
      </c>
    </row>
    <row r="87" spans="1:12" ht="18.75" x14ac:dyDescent="0.3">
      <c r="A87" s="9">
        <v>27</v>
      </c>
      <c r="B87" s="241"/>
      <c r="C87" s="30" t="s">
        <v>85</v>
      </c>
      <c r="D87" s="31" t="s">
        <v>36</v>
      </c>
      <c r="E87" s="31">
        <v>52</v>
      </c>
      <c r="F87" s="13">
        <v>300</v>
      </c>
      <c r="G87" s="14"/>
      <c r="H87" s="14"/>
      <c r="I87" s="14">
        <f t="shared" si="24"/>
        <v>15600</v>
      </c>
      <c r="J87" s="14">
        <f t="shared" si="25"/>
        <v>0</v>
      </c>
      <c r="K87" s="14">
        <f t="shared" si="26"/>
        <v>0</v>
      </c>
      <c r="L87" s="14">
        <f t="shared" si="27"/>
        <v>15600</v>
      </c>
    </row>
    <row r="88" spans="1:12" ht="18.75" x14ac:dyDescent="0.3">
      <c r="A88" s="15"/>
      <c r="B88" s="241"/>
      <c r="C88" s="25" t="s">
        <v>86</v>
      </c>
      <c r="D88" s="26" t="s">
        <v>36</v>
      </c>
      <c r="E88" s="26">
        <v>52</v>
      </c>
      <c r="F88" s="24"/>
      <c r="G88" s="20">
        <v>158</v>
      </c>
      <c r="H88" s="20"/>
      <c r="I88" s="20">
        <f t="shared" si="24"/>
        <v>0</v>
      </c>
      <c r="J88" s="20">
        <f t="shared" si="25"/>
        <v>8216</v>
      </c>
      <c r="K88" s="20">
        <f t="shared" si="26"/>
        <v>0</v>
      </c>
      <c r="L88" s="20">
        <f t="shared" si="27"/>
        <v>8216</v>
      </c>
    </row>
    <row r="89" spans="1:12" ht="18.75" x14ac:dyDescent="0.3">
      <c r="A89" s="17"/>
      <c r="B89" s="241"/>
      <c r="C89" s="25" t="s">
        <v>59</v>
      </c>
      <c r="D89" s="26" t="s">
        <v>60</v>
      </c>
      <c r="E89" s="26">
        <v>3</v>
      </c>
      <c r="F89" s="24"/>
      <c r="G89" s="20">
        <v>1433</v>
      </c>
      <c r="H89" s="20"/>
      <c r="I89" s="20">
        <f t="shared" si="24"/>
        <v>0</v>
      </c>
      <c r="J89" s="20">
        <f t="shared" si="25"/>
        <v>4299</v>
      </c>
      <c r="K89" s="20">
        <f t="shared" si="26"/>
        <v>0</v>
      </c>
      <c r="L89" s="20">
        <f t="shared" si="27"/>
        <v>4299</v>
      </c>
    </row>
    <row r="90" spans="1:12" ht="18.75" x14ac:dyDescent="0.3">
      <c r="A90" s="11">
        <v>28</v>
      </c>
      <c r="B90" s="241"/>
      <c r="C90" s="30" t="s">
        <v>87</v>
      </c>
      <c r="D90" s="31" t="s">
        <v>28</v>
      </c>
      <c r="E90" s="31">
        <v>9.8000000000000007</v>
      </c>
      <c r="F90" s="13">
        <v>8500</v>
      </c>
      <c r="G90" s="14"/>
      <c r="H90" s="14"/>
      <c r="I90" s="14">
        <f t="shared" si="24"/>
        <v>83300</v>
      </c>
      <c r="J90" s="14">
        <f t="shared" si="25"/>
        <v>0</v>
      </c>
      <c r="K90" s="14">
        <f t="shared" si="26"/>
        <v>0</v>
      </c>
      <c r="L90" s="14">
        <f t="shared" si="27"/>
        <v>83300</v>
      </c>
    </row>
    <row r="91" spans="1:12" ht="18.75" x14ac:dyDescent="0.3">
      <c r="A91" s="9">
        <v>29</v>
      </c>
      <c r="B91" s="241"/>
      <c r="C91" s="30" t="s">
        <v>88</v>
      </c>
      <c r="D91" s="31" t="s">
        <v>28</v>
      </c>
      <c r="E91" s="31">
        <v>7.2</v>
      </c>
      <c r="F91" s="13">
        <v>14000</v>
      </c>
      <c r="G91" s="14"/>
      <c r="H91" s="14"/>
      <c r="I91" s="14">
        <f t="shared" si="24"/>
        <v>100800</v>
      </c>
      <c r="J91" s="14">
        <f t="shared" si="25"/>
        <v>0</v>
      </c>
      <c r="K91" s="14">
        <f t="shared" si="26"/>
        <v>0</v>
      </c>
      <c r="L91" s="14">
        <f t="shared" si="27"/>
        <v>100800</v>
      </c>
    </row>
    <row r="92" spans="1:12" ht="18.75" x14ac:dyDescent="0.3">
      <c r="A92" s="9">
        <v>30</v>
      </c>
      <c r="B92" s="241"/>
      <c r="C92" s="30" t="s">
        <v>64</v>
      </c>
      <c r="D92" s="31" t="s">
        <v>58</v>
      </c>
      <c r="E92" s="31">
        <v>18</v>
      </c>
      <c r="F92" s="13">
        <v>300</v>
      </c>
      <c r="G92" s="14"/>
      <c r="H92" s="14"/>
      <c r="I92" s="14">
        <f t="shared" si="24"/>
        <v>5400</v>
      </c>
      <c r="J92" s="14">
        <f t="shared" si="25"/>
        <v>0</v>
      </c>
      <c r="K92" s="14">
        <f t="shared" si="26"/>
        <v>0</v>
      </c>
      <c r="L92" s="14">
        <f t="shared" si="27"/>
        <v>5400</v>
      </c>
    </row>
    <row r="93" spans="1:12" ht="18.75" x14ac:dyDescent="0.3">
      <c r="A93" s="15"/>
      <c r="B93" s="241"/>
      <c r="C93" s="25" t="s">
        <v>59</v>
      </c>
      <c r="D93" s="26" t="s">
        <v>60</v>
      </c>
      <c r="E93" s="26">
        <v>1</v>
      </c>
      <c r="F93" s="24"/>
      <c r="G93" s="20">
        <v>1433</v>
      </c>
      <c r="H93" s="20"/>
      <c r="I93" s="20">
        <f t="shared" si="24"/>
        <v>0</v>
      </c>
      <c r="J93" s="20">
        <f t="shared" si="25"/>
        <v>1433</v>
      </c>
      <c r="K93" s="20">
        <f t="shared" si="26"/>
        <v>0</v>
      </c>
      <c r="L93" s="20">
        <f t="shared" si="27"/>
        <v>1433</v>
      </c>
    </row>
    <row r="94" spans="1:12" ht="18.75" x14ac:dyDescent="0.3">
      <c r="A94" s="9">
        <v>31</v>
      </c>
      <c r="B94" s="241"/>
      <c r="C94" s="30" t="s">
        <v>89</v>
      </c>
      <c r="D94" s="31" t="s">
        <v>28</v>
      </c>
      <c r="E94" s="31">
        <v>2.4</v>
      </c>
      <c r="F94" s="13">
        <v>19600</v>
      </c>
      <c r="G94" s="14"/>
      <c r="H94" s="14"/>
      <c r="I94" s="14">
        <f t="shared" si="24"/>
        <v>47040</v>
      </c>
      <c r="J94" s="14">
        <f t="shared" si="25"/>
        <v>0</v>
      </c>
      <c r="K94" s="14">
        <f t="shared" si="26"/>
        <v>0</v>
      </c>
      <c r="L94" s="14">
        <f t="shared" si="27"/>
        <v>47040</v>
      </c>
    </row>
    <row r="95" spans="1:12" ht="18.75" x14ac:dyDescent="0.3">
      <c r="A95" s="9">
        <v>32</v>
      </c>
      <c r="B95" s="241"/>
      <c r="C95" s="30" t="s">
        <v>90</v>
      </c>
      <c r="D95" s="31" t="s">
        <v>28</v>
      </c>
      <c r="E95" s="31">
        <v>5.3</v>
      </c>
      <c r="F95" s="13">
        <v>14000</v>
      </c>
      <c r="G95" s="14"/>
      <c r="H95" s="14"/>
      <c r="I95" s="14">
        <f t="shared" si="24"/>
        <v>74200</v>
      </c>
      <c r="J95" s="14">
        <f t="shared" si="25"/>
        <v>0</v>
      </c>
      <c r="K95" s="14">
        <f t="shared" si="26"/>
        <v>0</v>
      </c>
      <c r="L95" s="14">
        <f t="shared" si="27"/>
        <v>74200</v>
      </c>
    </row>
    <row r="96" spans="1:12" ht="18.75" x14ac:dyDescent="0.3">
      <c r="A96" s="9">
        <v>33</v>
      </c>
      <c r="B96" s="241"/>
      <c r="C96" s="30" t="s">
        <v>91</v>
      </c>
      <c r="D96" s="31" t="s">
        <v>28</v>
      </c>
      <c r="E96" s="31">
        <v>1.25</v>
      </c>
      <c r="F96" s="13">
        <v>14000</v>
      </c>
      <c r="G96" s="14"/>
      <c r="H96" s="14"/>
      <c r="I96" s="14">
        <f t="shared" si="24"/>
        <v>17500</v>
      </c>
      <c r="J96" s="14">
        <f t="shared" si="25"/>
        <v>0</v>
      </c>
      <c r="K96" s="14">
        <f t="shared" si="26"/>
        <v>0</v>
      </c>
      <c r="L96" s="14">
        <f t="shared" si="27"/>
        <v>17500</v>
      </c>
    </row>
    <row r="97" spans="1:12" ht="18.75" x14ac:dyDescent="0.3">
      <c r="A97" s="15"/>
      <c r="B97" s="241"/>
      <c r="C97" s="25" t="s">
        <v>66</v>
      </c>
      <c r="D97" s="26" t="s">
        <v>28</v>
      </c>
      <c r="E97" s="26">
        <v>31</v>
      </c>
      <c r="F97" s="37"/>
      <c r="G97" s="20">
        <v>5450</v>
      </c>
      <c r="H97" s="20"/>
      <c r="I97" s="20">
        <f t="shared" si="24"/>
        <v>0</v>
      </c>
      <c r="J97" s="20">
        <f t="shared" si="25"/>
        <v>168950</v>
      </c>
      <c r="K97" s="20">
        <f t="shared" si="26"/>
        <v>0</v>
      </c>
      <c r="L97" s="20">
        <f t="shared" si="27"/>
        <v>168950</v>
      </c>
    </row>
    <row r="98" spans="1:12" ht="18.75" x14ac:dyDescent="0.3">
      <c r="A98" s="15"/>
      <c r="B98" s="241"/>
      <c r="C98" s="25" t="s">
        <v>29</v>
      </c>
      <c r="D98" s="26" t="s">
        <v>16</v>
      </c>
      <c r="E98" s="26">
        <v>6</v>
      </c>
      <c r="F98" s="37"/>
      <c r="G98" s="20"/>
      <c r="H98" s="20">
        <v>3500</v>
      </c>
      <c r="I98" s="20">
        <f>E98*F98</f>
        <v>0</v>
      </c>
      <c r="J98" s="20">
        <f>E98*G98</f>
        <v>0</v>
      </c>
      <c r="K98" s="20">
        <f>E98*H98</f>
        <v>21000</v>
      </c>
      <c r="L98" s="20">
        <f>I98+J98+K98</f>
        <v>21000</v>
      </c>
    </row>
    <row r="99" spans="1:12" ht="18.75" x14ac:dyDescent="0.3">
      <c r="A99" s="15"/>
      <c r="B99" s="241"/>
      <c r="C99" s="22" t="s">
        <v>45</v>
      </c>
      <c r="D99" s="23" t="s">
        <v>46</v>
      </c>
      <c r="E99" s="23">
        <v>1362</v>
      </c>
      <c r="F99" s="24"/>
      <c r="G99" s="20">
        <v>25</v>
      </c>
      <c r="H99" s="20"/>
      <c r="I99" s="20">
        <f t="shared" ref="I99:I103" si="28">E99*F99</f>
        <v>0</v>
      </c>
      <c r="J99" s="20">
        <f t="shared" ref="J99:J103" si="29">E99*G99</f>
        <v>34050</v>
      </c>
      <c r="K99" s="20">
        <f t="shared" ref="K99:K103" si="30">E99*H99</f>
        <v>0</v>
      </c>
      <c r="L99" s="20">
        <f t="shared" ref="L99:L103" si="31">I99+J99+K99</f>
        <v>34050</v>
      </c>
    </row>
    <row r="100" spans="1:12" ht="18.75" x14ac:dyDescent="0.3">
      <c r="A100" s="15"/>
      <c r="B100" s="241"/>
      <c r="C100" s="22" t="s">
        <v>47</v>
      </c>
      <c r="D100" s="23" t="s">
        <v>46</v>
      </c>
      <c r="E100" s="23">
        <v>1598</v>
      </c>
      <c r="F100" s="24"/>
      <c r="G100" s="20">
        <v>37</v>
      </c>
      <c r="H100" s="20"/>
      <c r="I100" s="20">
        <f t="shared" si="28"/>
        <v>0</v>
      </c>
      <c r="J100" s="20">
        <f t="shared" si="29"/>
        <v>59126</v>
      </c>
      <c r="K100" s="20">
        <f t="shared" si="30"/>
        <v>0</v>
      </c>
      <c r="L100" s="20">
        <f t="shared" si="31"/>
        <v>59126</v>
      </c>
    </row>
    <row r="101" spans="1:12" ht="18.75" x14ac:dyDescent="0.3">
      <c r="A101" s="15"/>
      <c r="B101" s="241"/>
      <c r="C101" s="22" t="s">
        <v>48</v>
      </c>
      <c r="D101" s="23" t="s">
        <v>46</v>
      </c>
      <c r="E101" s="23">
        <v>446.5</v>
      </c>
      <c r="F101" s="24"/>
      <c r="G101" s="20">
        <v>48</v>
      </c>
      <c r="H101" s="20"/>
      <c r="I101" s="20">
        <f t="shared" si="28"/>
        <v>0</v>
      </c>
      <c r="J101" s="20">
        <f t="shared" si="29"/>
        <v>21432</v>
      </c>
      <c r="K101" s="20">
        <f t="shared" si="30"/>
        <v>0</v>
      </c>
      <c r="L101" s="20">
        <f t="shared" si="31"/>
        <v>21432</v>
      </c>
    </row>
    <row r="102" spans="1:12" ht="18.75" x14ac:dyDescent="0.3">
      <c r="A102" s="17"/>
      <c r="B102" s="241"/>
      <c r="C102" s="22" t="s">
        <v>67</v>
      </c>
      <c r="D102" s="23" t="s">
        <v>46</v>
      </c>
      <c r="E102" s="23">
        <v>117</v>
      </c>
      <c r="F102" s="24"/>
      <c r="G102" s="20">
        <v>87</v>
      </c>
      <c r="H102" s="20"/>
      <c r="I102" s="20">
        <f t="shared" si="28"/>
        <v>0</v>
      </c>
      <c r="J102" s="20">
        <f t="shared" si="29"/>
        <v>10179</v>
      </c>
      <c r="K102" s="20">
        <f t="shared" si="30"/>
        <v>0</v>
      </c>
      <c r="L102" s="20">
        <f t="shared" si="31"/>
        <v>10179</v>
      </c>
    </row>
    <row r="103" spans="1:12" ht="18.75" x14ac:dyDescent="0.3">
      <c r="A103" s="17"/>
      <c r="B103" s="241"/>
      <c r="C103" s="22" t="s">
        <v>68</v>
      </c>
      <c r="D103" s="23" t="s">
        <v>46</v>
      </c>
      <c r="E103" s="23">
        <v>411.25</v>
      </c>
      <c r="F103" s="33"/>
      <c r="G103" s="20">
        <v>107</v>
      </c>
      <c r="H103" s="20"/>
      <c r="I103" s="20">
        <f t="shared" si="28"/>
        <v>0</v>
      </c>
      <c r="J103" s="20">
        <f t="shared" si="29"/>
        <v>44003.75</v>
      </c>
      <c r="K103" s="20">
        <f t="shared" si="30"/>
        <v>0</v>
      </c>
      <c r="L103" s="20">
        <f t="shared" si="31"/>
        <v>44003.75</v>
      </c>
    </row>
    <row r="104" spans="1:12" ht="18.75" x14ac:dyDescent="0.3">
      <c r="A104" s="15"/>
      <c r="B104" s="241"/>
      <c r="C104" s="22" t="s">
        <v>49</v>
      </c>
      <c r="D104" s="23" t="s">
        <v>46</v>
      </c>
      <c r="E104" s="23">
        <v>94</v>
      </c>
      <c r="F104" s="33"/>
      <c r="G104" s="20">
        <v>160</v>
      </c>
      <c r="H104" s="20"/>
      <c r="I104" s="20">
        <f>E104*F104</f>
        <v>0</v>
      </c>
      <c r="J104" s="20">
        <f>E104*G104</f>
        <v>15040</v>
      </c>
      <c r="K104" s="20">
        <f>E104*H104</f>
        <v>0</v>
      </c>
      <c r="L104" s="20">
        <f>I104+J104+K104</f>
        <v>15040</v>
      </c>
    </row>
    <row r="105" spans="1:12" ht="18.75" x14ac:dyDescent="0.3">
      <c r="A105" s="15"/>
      <c r="B105" s="241"/>
      <c r="C105" s="25" t="s">
        <v>50</v>
      </c>
      <c r="D105" s="26" t="s">
        <v>51</v>
      </c>
      <c r="E105" s="26">
        <v>40</v>
      </c>
      <c r="F105" s="24"/>
      <c r="G105" s="20">
        <v>84</v>
      </c>
      <c r="H105" s="20"/>
      <c r="I105" s="20">
        <f t="shared" ref="I105:I114" si="32">E105*F105</f>
        <v>0</v>
      </c>
      <c r="J105" s="20">
        <f t="shared" ref="J105:J114" si="33">E105*G105</f>
        <v>3360</v>
      </c>
      <c r="K105" s="20">
        <f t="shared" ref="K105:K114" si="34">E105*H105</f>
        <v>0</v>
      </c>
      <c r="L105" s="20">
        <f t="shared" ref="L105:L114" si="35">I105+J105+K105</f>
        <v>3360</v>
      </c>
    </row>
    <row r="106" spans="1:12" ht="18.75" x14ac:dyDescent="0.3">
      <c r="A106" s="15"/>
      <c r="B106" s="241"/>
      <c r="C106" s="25" t="s">
        <v>52</v>
      </c>
      <c r="D106" s="26" t="s">
        <v>36</v>
      </c>
      <c r="E106" s="26">
        <v>600</v>
      </c>
      <c r="F106" s="37"/>
      <c r="G106" s="20">
        <v>5</v>
      </c>
      <c r="H106" s="20"/>
      <c r="I106" s="20">
        <f t="shared" si="32"/>
        <v>0</v>
      </c>
      <c r="J106" s="20">
        <f t="shared" si="33"/>
        <v>3000</v>
      </c>
      <c r="K106" s="20">
        <f t="shared" si="34"/>
        <v>0</v>
      </c>
      <c r="L106" s="20">
        <f t="shared" si="35"/>
        <v>3000</v>
      </c>
    </row>
    <row r="107" spans="1:12" ht="18.75" x14ac:dyDescent="0.3">
      <c r="A107" s="15"/>
      <c r="B107" s="241"/>
      <c r="C107" s="22" t="s">
        <v>30</v>
      </c>
      <c r="D107" s="23" t="s">
        <v>14</v>
      </c>
      <c r="E107" s="23">
        <v>3</v>
      </c>
      <c r="F107" s="37"/>
      <c r="G107" s="20"/>
      <c r="H107" s="20">
        <v>5000</v>
      </c>
      <c r="I107" s="20">
        <f t="shared" si="32"/>
        <v>0</v>
      </c>
      <c r="J107" s="20">
        <f t="shared" si="33"/>
        <v>0</v>
      </c>
      <c r="K107" s="20">
        <f t="shared" si="34"/>
        <v>15000</v>
      </c>
      <c r="L107" s="20">
        <f t="shared" si="35"/>
        <v>15000</v>
      </c>
    </row>
    <row r="108" spans="1:12" ht="18.75" x14ac:dyDescent="0.3">
      <c r="A108" s="17"/>
      <c r="B108" s="241"/>
      <c r="C108" s="22" t="s">
        <v>73</v>
      </c>
      <c r="D108" s="23" t="s">
        <v>22</v>
      </c>
      <c r="E108" s="23">
        <v>2</v>
      </c>
      <c r="F108" s="37"/>
      <c r="G108" s="20"/>
      <c r="H108" s="20">
        <v>12000</v>
      </c>
      <c r="I108" s="20">
        <f t="shared" si="32"/>
        <v>0</v>
      </c>
      <c r="J108" s="20">
        <f t="shared" si="33"/>
        <v>0</v>
      </c>
      <c r="K108" s="20">
        <f t="shared" si="34"/>
        <v>24000</v>
      </c>
      <c r="L108" s="20">
        <f t="shared" si="35"/>
        <v>24000</v>
      </c>
    </row>
    <row r="109" spans="1:12" ht="37.5" x14ac:dyDescent="0.3">
      <c r="A109" s="17"/>
      <c r="B109" s="241"/>
      <c r="C109" s="27" t="s">
        <v>53</v>
      </c>
      <c r="D109" s="28" t="s">
        <v>54</v>
      </c>
      <c r="E109" s="29">
        <v>1</v>
      </c>
      <c r="F109" s="29"/>
      <c r="G109" s="20">
        <v>15000</v>
      </c>
      <c r="H109" s="20"/>
      <c r="I109" s="20">
        <f t="shared" si="32"/>
        <v>0</v>
      </c>
      <c r="J109" s="20">
        <f t="shared" si="33"/>
        <v>15000</v>
      </c>
      <c r="K109" s="20">
        <f t="shared" si="34"/>
        <v>0</v>
      </c>
      <c r="L109" s="20">
        <f t="shared" si="35"/>
        <v>15000</v>
      </c>
    </row>
    <row r="110" spans="1:12" ht="18.75" x14ac:dyDescent="0.3">
      <c r="A110" s="9">
        <v>34</v>
      </c>
      <c r="B110" s="241"/>
      <c r="C110" s="30" t="s">
        <v>92</v>
      </c>
      <c r="D110" s="31" t="s">
        <v>28</v>
      </c>
      <c r="E110" s="31">
        <v>10</v>
      </c>
      <c r="F110" s="13">
        <v>1200</v>
      </c>
      <c r="G110" s="14"/>
      <c r="H110" s="14"/>
      <c r="I110" s="14">
        <f t="shared" si="32"/>
        <v>12000</v>
      </c>
      <c r="J110" s="14">
        <f t="shared" si="33"/>
        <v>0</v>
      </c>
      <c r="K110" s="14">
        <f t="shared" si="34"/>
        <v>0</v>
      </c>
      <c r="L110" s="14">
        <f t="shared" si="35"/>
        <v>12000</v>
      </c>
    </row>
    <row r="111" spans="1:12" ht="18.75" x14ac:dyDescent="0.3">
      <c r="A111" s="15"/>
      <c r="B111" s="241"/>
      <c r="C111" s="25" t="s">
        <v>93</v>
      </c>
      <c r="D111" s="26" t="s">
        <v>36</v>
      </c>
      <c r="E111" s="26">
        <v>1</v>
      </c>
      <c r="F111" s="32"/>
      <c r="G111" s="20"/>
      <c r="H111" s="20">
        <v>12000</v>
      </c>
      <c r="I111" s="20">
        <f t="shared" si="32"/>
        <v>0</v>
      </c>
      <c r="J111" s="20">
        <f t="shared" si="33"/>
        <v>0</v>
      </c>
      <c r="K111" s="20">
        <f t="shared" si="34"/>
        <v>12000</v>
      </c>
      <c r="L111" s="20">
        <f t="shared" si="35"/>
        <v>12000</v>
      </c>
    </row>
    <row r="112" spans="1:12" ht="18.75" x14ac:dyDescent="0.3">
      <c r="A112" s="9">
        <v>35</v>
      </c>
      <c r="B112" s="241"/>
      <c r="C112" s="30" t="s">
        <v>94</v>
      </c>
      <c r="D112" s="31" t="s">
        <v>19</v>
      </c>
      <c r="E112" s="31">
        <v>20</v>
      </c>
      <c r="F112" s="13">
        <v>420</v>
      </c>
      <c r="G112" s="14"/>
      <c r="H112" s="14"/>
      <c r="I112" s="14">
        <f t="shared" si="32"/>
        <v>8400</v>
      </c>
      <c r="J112" s="14">
        <f t="shared" si="33"/>
        <v>0</v>
      </c>
      <c r="K112" s="14">
        <f t="shared" si="34"/>
        <v>0</v>
      </c>
      <c r="L112" s="14">
        <f t="shared" si="35"/>
        <v>8400</v>
      </c>
    </row>
    <row r="113" spans="1:12" ht="18.75" x14ac:dyDescent="0.3">
      <c r="A113" s="15"/>
      <c r="B113" s="241"/>
      <c r="C113" s="25" t="s">
        <v>95</v>
      </c>
      <c r="D113" s="26" t="s">
        <v>16</v>
      </c>
      <c r="E113" s="26">
        <v>4</v>
      </c>
      <c r="F113" s="32"/>
      <c r="G113" s="20"/>
      <c r="H113" s="20">
        <v>6500</v>
      </c>
      <c r="I113" s="20">
        <f t="shared" si="32"/>
        <v>0</v>
      </c>
      <c r="J113" s="20">
        <f t="shared" si="33"/>
        <v>0</v>
      </c>
      <c r="K113" s="20">
        <f t="shared" si="34"/>
        <v>26000</v>
      </c>
      <c r="L113" s="20">
        <f t="shared" si="35"/>
        <v>26000</v>
      </c>
    </row>
    <row r="114" spans="1:12" ht="18.75" x14ac:dyDescent="0.3">
      <c r="A114" s="15"/>
      <c r="B114" s="242"/>
      <c r="C114" s="16" t="s">
        <v>96</v>
      </c>
      <c r="D114" s="17" t="s">
        <v>16</v>
      </c>
      <c r="E114" s="18">
        <v>2</v>
      </c>
      <c r="F114" s="19"/>
      <c r="G114" s="20"/>
      <c r="H114" s="20">
        <v>2500</v>
      </c>
      <c r="I114" s="20">
        <f t="shared" si="32"/>
        <v>0</v>
      </c>
      <c r="J114" s="20">
        <f t="shared" si="33"/>
        <v>0</v>
      </c>
      <c r="K114" s="20">
        <f t="shared" si="34"/>
        <v>5000</v>
      </c>
      <c r="L114" s="20">
        <f t="shared" si="35"/>
        <v>5000</v>
      </c>
    </row>
    <row r="115" spans="1:12" ht="18.75" x14ac:dyDescent="0.3">
      <c r="A115" s="38"/>
      <c r="B115" s="38"/>
      <c r="C115" s="39" t="s">
        <v>97</v>
      </c>
      <c r="D115" s="40"/>
      <c r="E115" s="40"/>
      <c r="F115" s="39"/>
      <c r="G115" s="39"/>
      <c r="H115" s="39"/>
      <c r="I115" s="41">
        <f>SUM(I10:I114)</f>
        <v>1278660</v>
      </c>
      <c r="J115" s="41">
        <f t="shared" ref="J115:L115" si="36">SUM(J10:J114)</f>
        <v>1589823.5</v>
      </c>
      <c r="K115" s="41">
        <f t="shared" si="36"/>
        <v>342500</v>
      </c>
      <c r="L115" s="41">
        <f t="shared" si="36"/>
        <v>3210983.5</v>
      </c>
    </row>
    <row r="116" spans="1:12" ht="18.75" x14ac:dyDescent="0.3">
      <c r="A116" s="42"/>
      <c r="B116" s="42"/>
      <c r="C116" s="43" t="s">
        <v>104</v>
      </c>
      <c r="D116" s="44">
        <v>0.1</v>
      </c>
      <c r="E116" s="45"/>
      <c r="F116" s="43"/>
      <c r="G116" s="43"/>
      <c r="H116" s="43"/>
      <c r="I116" s="43"/>
      <c r="J116" s="46"/>
      <c r="K116" s="47"/>
      <c r="L116" s="47">
        <f>I115*D116</f>
        <v>127866</v>
      </c>
    </row>
    <row r="117" spans="1:12" ht="18.75" x14ac:dyDescent="0.3">
      <c r="A117" s="42"/>
      <c r="B117" s="42"/>
      <c r="C117" s="43" t="s">
        <v>105</v>
      </c>
      <c r="D117" s="44">
        <v>0.15</v>
      </c>
      <c r="E117" s="45"/>
      <c r="F117" s="43"/>
      <c r="G117" s="43"/>
      <c r="H117" s="43"/>
      <c r="I117" s="43"/>
      <c r="J117" s="46"/>
      <c r="K117" s="47"/>
      <c r="L117" s="47">
        <f>I115*D117</f>
        <v>191799</v>
      </c>
    </row>
    <row r="118" spans="1:12" ht="18.75" x14ac:dyDescent="0.3">
      <c r="A118" s="43"/>
      <c r="B118" s="43"/>
      <c r="C118" s="48" t="s">
        <v>98</v>
      </c>
      <c r="D118" s="48"/>
      <c r="E118" s="48"/>
      <c r="F118" s="48"/>
      <c r="G118" s="48"/>
      <c r="H118" s="48"/>
      <c r="I118" s="48"/>
      <c r="J118" s="48"/>
      <c r="K118" s="48"/>
      <c r="L118" s="49">
        <f>L117+L116+L115</f>
        <v>3530648.5</v>
      </c>
    </row>
    <row r="119" spans="1:12" ht="18.75" x14ac:dyDescent="0.3">
      <c r="A119" s="43"/>
      <c r="B119" s="43"/>
      <c r="C119" s="48"/>
      <c r="D119" s="48"/>
      <c r="E119" s="48"/>
      <c r="F119" s="48"/>
      <c r="G119" s="48"/>
      <c r="H119" s="48"/>
      <c r="I119" s="48"/>
      <c r="J119" s="48"/>
      <c r="K119" s="48"/>
      <c r="L119" s="49"/>
    </row>
    <row r="120" spans="1:12" ht="18.75" x14ac:dyDescent="0.3">
      <c r="A120" s="43"/>
      <c r="B120" s="43"/>
      <c r="C120" s="48"/>
      <c r="D120" s="1"/>
      <c r="E120" s="1"/>
      <c r="F120" s="1"/>
      <c r="G120" s="1"/>
      <c r="H120" s="48"/>
      <c r="I120" s="1"/>
      <c r="J120" s="50"/>
      <c r="K120" s="1"/>
      <c r="L120" s="1"/>
    </row>
    <row r="121" spans="1:12" ht="18.75" x14ac:dyDescent="0.3">
      <c r="A121" s="48"/>
      <c r="B121" s="48"/>
      <c r="C121" s="48" t="s">
        <v>99</v>
      </c>
      <c r="D121" s="48"/>
      <c r="E121" s="48"/>
      <c r="F121" s="51"/>
      <c r="G121" s="48"/>
      <c r="H121" s="52" t="s">
        <v>100</v>
      </c>
      <c r="I121" s="52"/>
      <c r="J121" s="52"/>
      <c r="K121" s="52"/>
      <c r="L121" s="48"/>
    </row>
    <row r="122" spans="1:12" ht="18.75" x14ac:dyDescent="0.3">
      <c r="A122" s="48"/>
      <c r="B122" s="48"/>
      <c r="C122" s="53"/>
      <c r="D122" s="48"/>
      <c r="E122" s="48"/>
      <c r="F122" s="48"/>
      <c r="G122" s="48"/>
      <c r="H122" s="52"/>
      <c r="I122" s="48"/>
      <c r="J122" s="48"/>
      <c r="K122" s="48"/>
      <c r="L122" s="48"/>
    </row>
    <row r="123" spans="1:12" ht="18.75" x14ac:dyDescent="0.3">
      <c r="A123" s="48"/>
      <c r="B123" s="48"/>
      <c r="C123" s="54" t="s">
        <v>103</v>
      </c>
      <c r="D123" s="48"/>
      <c r="E123" s="48"/>
      <c r="F123" s="48"/>
      <c r="G123" s="48"/>
      <c r="H123" s="52" t="s">
        <v>101</v>
      </c>
      <c r="I123" s="48"/>
      <c r="J123" s="48"/>
      <c r="K123" s="48"/>
      <c r="L123" s="48"/>
    </row>
    <row r="126" spans="1:12" x14ac:dyDescent="0.25">
      <c r="C126" s="243" t="s">
        <v>156</v>
      </c>
      <c r="D126" s="243"/>
      <c r="E126" s="243"/>
      <c r="F126" s="243"/>
    </row>
  </sheetData>
  <mergeCells count="13">
    <mergeCell ref="A7:A8"/>
    <mergeCell ref="B7:B8"/>
    <mergeCell ref="C7:C8"/>
    <mergeCell ref="D7:D8"/>
    <mergeCell ref="E7:E8"/>
    <mergeCell ref="B10:B41"/>
    <mergeCell ref="B42:B82"/>
    <mergeCell ref="B83:B114"/>
    <mergeCell ref="C126:F126"/>
    <mergeCell ref="C4:L4"/>
    <mergeCell ref="B5:L5"/>
    <mergeCell ref="F7:H7"/>
    <mergeCell ref="I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2" zoomScale="87" workbookViewId="0">
      <selection activeCell="F51" sqref="F51"/>
    </sheetView>
  </sheetViews>
  <sheetFormatPr defaultColWidth="11" defaultRowHeight="15.75" x14ac:dyDescent="0.25"/>
  <cols>
    <col min="1" max="1" width="8.125" customWidth="1"/>
    <col min="2" max="2" width="84.875" customWidth="1"/>
    <col min="4" max="4" width="8.875"/>
    <col min="5" max="7" width="13.375" customWidth="1"/>
    <col min="8" max="11" width="17.375" customWidth="1"/>
  </cols>
  <sheetData>
    <row r="1" spans="1:11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18.75" x14ac:dyDescent="0.3">
      <c r="A3" s="2" t="s">
        <v>111</v>
      </c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18.75" x14ac:dyDescent="0.3">
      <c r="A4" s="1"/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18.75" x14ac:dyDescent="0.3">
      <c r="A5" s="245" t="s">
        <v>150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5"/>
      <c r="J6" s="4"/>
      <c r="K6" s="4"/>
    </row>
    <row r="7" spans="1:11" ht="18.75" x14ac:dyDescent="0.25">
      <c r="A7" s="246" t="s">
        <v>3</v>
      </c>
      <c r="B7" s="246" t="s">
        <v>4</v>
      </c>
      <c r="C7" s="246" t="s">
        <v>5</v>
      </c>
      <c r="D7" s="246" t="s">
        <v>6</v>
      </c>
      <c r="E7" s="246" t="s">
        <v>7</v>
      </c>
      <c r="F7" s="246"/>
      <c r="G7" s="246"/>
      <c r="H7" s="246" t="s">
        <v>8</v>
      </c>
      <c r="I7" s="246"/>
      <c r="J7" s="246"/>
      <c r="K7" s="246"/>
    </row>
    <row r="8" spans="1:11" ht="75" x14ac:dyDescent="0.25">
      <c r="A8" s="246"/>
      <c r="B8" s="246"/>
      <c r="C8" s="246"/>
      <c r="D8" s="246"/>
      <c r="E8" s="6" t="s">
        <v>9</v>
      </c>
      <c r="F8" s="7" t="s">
        <v>10</v>
      </c>
      <c r="G8" s="7" t="s">
        <v>11</v>
      </c>
      <c r="H8" s="6" t="s">
        <v>9</v>
      </c>
      <c r="I8" s="6" t="s">
        <v>10</v>
      </c>
      <c r="J8" s="7" t="s">
        <v>11</v>
      </c>
      <c r="K8" s="8" t="s">
        <v>12</v>
      </c>
    </row>
    <row r="9" spans="1:11" ht="18.75" x14ac:dyDescent="0.25">
      <c r="A9" s="8">
        <v>1</v>
      </c>
      <c r="B9" s="8">
        <v>2</v>
      </c>
      <c r="C9" s="8">
        <v>3</v>
      </c>
      <c r="D9" s="8">
        <v>4</v>
      </c>
      <c r="E9" s="6">
        <v>5</v>
      </c>
      <c r="F9" s="7">
        <v>6</v>
      </c>
      <c r="G9" s="7">
        <v>7</v>
      </c>
      <c r="H9" s="6">
        <v>8</v>
      </c>
      <c r="I9" s="6">
        <v>9</v>
      </c>
      <c r="J9" s="7">
        <v>10</v>
      </c>
      <c r="K9" s="8">
        <v>11</v>
      </c>
    </row>
    <row r="10" spans="1:11" ht="18.75" x14ac:dyDescent="0.25">
      <c r="A10" s="11">
        <v>1</v>
      </c>
      <c r="B10" s="21" t="s">
        <v>112</v>
      </c>
      <c r="C10" s="11" t="s">
        <v>113</v>
      </c>
      <c r="D10" s="11">
        <v>60</v>
      </c>
      <c r="E10" s="59">
        <v>430</v>
      </c>
      <c r="F10" s="14"/>
      <c r="G10" s="14"/>
      <c r="H10" s="14">
        <f t="shared" ref="H10" si="0">D10*E10</f>
        <v>25800</v>
      </c>
      <c r="I10" s="14">
        <f t="shared" ref="I10" si="1">D10*F10</f>
        <v>0</v>
      </c>
      <c r="J10" s="14">
        <f t="shared" ref="J10" si="2">D10*G10</f>
        <v>0</v>
      </c>
      <c r="K10" s="14">
        <f t="shared" ref="K10" si="3">H10+I10+J10</f>
        <v>25800</v>
      </c>
    </row>
    <row r="11" spans="1:11" ht="18.75" x14ac:dyDescent="0.3">
      <c r="A11" s="17"/>
      <c r="B11" s="60" t="s">
        <v>114</v>
      </c>
      <c r="C11" s="17" t="s">
        <v>16</v>
      </c>
      <c r="D11" s="17">
        <v>2</v>
      </c>
      <c r="E11" s="61"/>
      <c r="F11" s="19"/>
      <c r="G11" s="20">
        <v>6500</v>
      </c>
      <c r="H11" s="20">
        <f>D11*E11</f>
        <v>0</v>
      </c>
      <c r="I11" s="20">
        <f>D11*F11</f>
        <v>0</v>
      </c>
      <c r="J11" s="20">
        <f>D11*G11</f>
        <v>13000</v>
      </c>
      <c r="K11" s="20">
        <f>H11+I11+J11</f>
        <v>13000</v>
      </c>
    </row>
    <row r="12" spans="1:11" ht="18.75" x14ac:dyDescent="0.3">
      <c r="A12" s="17"/>
      <c r="B12" s="60" t="s">
        <v>115</v>
      </c>
      <c r="C12" s="17" t="s">
        <v>16</v>
      </c>
      <c r="D12" s="17">
        <v>2</v>
      </c>
      <c r="E12" s="61"/>
      <c r="F12" s="62"/>
      <c r="G12" s="20">
        <v>2500</v>
      </c>
      <c r="H12" s="20">
        <f t="shared" ref="H12:H20" si="4">D12*E12</f>
        <v>0</v>
      </c>
      <c r="I12" s="20">
        <f t="shared" ref="I12:I20" si="5">D12*F12</f>
        <v>0</v>
      </c>
      <c r="J12" s="20">
        <f t="shared" ref="J12:J20" si="6">D12*G12</f>
        <v>5000</v>
      </c>
      <c r="K12" s="20">
        <f t="shared" ref="K12:K20" si="7">H12+I12+J12</f>
        <v>5000</v>
      </c>
    </row>
    <row r="13" spans="1:11" ht="18.75" x14ac:dyDescent="0.3">
      <c r="A13" s="17"/>
      <c r="B13" s="60" t="s">
        <v>116</v>
      </c>
      <c r="C13" s="17" t="s">
        <v>16</v>
      </c>
      <c r="D13" s="17">
        <v>4</v>
      </c>
      <c r="E13" s="61"/>
      <c r="F13" s="19"/>
      <c r="G13" s="20">
        <v>6500</v>
      </c>
      <c r="H13" s="20">
        <f t="shared" si="4"/>
        <v>0</v>
      </c>
      <c r="I13" s="20">
        <f t="shared" si="5"/>
        <v>0</v>
      </c>
      <c r="J13" s="20">
        <f t="shared" si="6"/>
        <v>26000</v>
      </c>
      <c r="K13" s="20">
        <f t="shared" si="7"/>
        <v>26000</v>
      </c>
    </row>
    <row r="14" spans="1:11" ht="18.75" x14ac:dyDescent="0.3">
      <c r="A14" s="17"/>
      <c r="B14" s="60" t="s">
        <v>117</v>
      </c>
      <c r="C14" s="17" t="s">
        <v>16</v>
      </c>
      <c r="D14" s="17">
        <v>7</v>
      </c>
      <c r="E14" s="61"/>
      <c r="F14" s="19"/>
      <c r="G14" s="20">
        <v>6500</v>
      </c>
      <c r="H14" s="20">
        <f t="shared" si="4"/>
        <v>0</v>
      </c>
      <c r="I14" s="20">
        <f t="shared" si="5"/>
        <v>0</v>
      </c>
      <c r="J14" s="20">
        <f t="shared" si="6"/>
        <v>45500</v>
      </c>
      <c r="K14" s="20">
        <f t="shared" si="7"/>
        <v>45500</v>
      </c>
    </row>
    <row r="15" spans="1:11" ht="18.75" x14ac:dyDescent="0.25">
      <c r="A15" s="17"/>
      <c r="B15" s="60" t="s">
        <v>118</v>
      </c>
      <c r="C15" s="17" t="s">
        <v>119</v>
      </c>
      <c r="D15" s="17">
        <v>4</v>
      </c>
      <c r="E15" s="61"/>
      <c r="F15" s="20"/>
      <c r="G15" s="20">
        <v>2500</v>
      </c>
      <c r="H15" s="20">
        <f t="shared" si="4"/>
        <v>0</v>
      </c>
      <c r="I15" s="20">
        <f t="shared" si="5"/>
        <v>0</v>
      </c>
      <c r="J15" s="20">
        <f t="shared" si="6"/>
        <v>10000</v>
      </c>
      <c r="K15" s="20">
        <f t="shared" si="7"/>
        <v>10000</v>
      </c>
    </row>
    <row r="16" spans="1:11" ht="18.75" x14ac:dyDescent="0.3">
      <c r="A16" s="11">
        <v>2</v>
      </c>
      <c r="B16" s="21" t="s">
        <v>120</v>
      </c>
      <c r="C16" s="11" t="s">
        <v>28</v>
      </c>
      <c r="D16" s="11">
        <v>6.8</v>
      </c>
      <c r="E16" s="59">
        <v>3750</v>
      </c>
      <c r="F16" s="13"/>
      <c r="G16" s="14"/>
      <c r="H16" s="14">
        <f t="shared" si="4"/>
        <v>25500</v>
      </c>
      <c r="I16" s="14">
        <f t="shared" si="5"/>
        <v>0</v>
      </c>
      <c r="J16" s="14">
        <f t="shared" si="6"/>
        <v>0</v>
      </c>
      <c r="K16" s="14">
        <f t="shared" si="7"/>
        <v>25500</v>
      </c>
    </row>
    <row r="17" spans="1:11" ht="18.75" x14ac:dyDescent="0.3">
      <c r="A17" s="31">
        <v>3</v>
      </c>
      <c r="B17" s="63" t="s">
        <v>121</v>
      </c>
      <c r="C17" s="64" t="s">
        <v>28</v>
      </c>
      <c r="D17" s="64">
        <v>18.8</v>
      </c>
      <c r="E17" s="65">
        <v>3750</v>
      </c>
      <c r="F17" s="13"/>
      <c r="G17" s="14"/>
      <c r="H17" s="14">
        <f t="shared" si="4"/>
        <v>70500</v>
      </c>
      <c r="I17" s="14">
        <f t="shared" si="5"/>
        <v>0</v>
      </c>
      <c r="J17" s="14">
        <f t="shared" si="6"/>
        <v>0</v>
      </c>
      <c r="K17" s="14">
        <f t="shared" si="7"/>
        <v>70500</v>
      </c>
    </row>
    <row r="18" spans="1:11" ht="18.75" x14ac:dyDescent="0.3">
      <c r="A18" s="31">
        <v>4</v>
      </c>
      <c r="B18" s="63" t="s">
        <v>122</v>
      </c>
      <c r="C18" s="64" t="s">
        <v>26</v>
      </c>
      <c r="D18" s="64">
        <v>55.5</v>
      </c>
      <c r="E18" s="65">
        <v>1500</v>
      </c>
      <c r="F18" s="13"/>
      <c r="G18" s="14"/>
      <c r="H18" s="14">
        <f t="shared" si="4"/>
        <v>83250</v>
      </c>
      <c r="I18" s="14">
        <f t="shared" si="5"/>
        <v>0</v>
      </c>
      <c r="J18" s="14">
        <f t="shared" si="6"/>
        <v>0</v>
      </c>
      <c r="K18" s="14">
        <f t="shared" si="7"/>
        <v>83250</v>
      </c>
    </row>
    <row r="19" spans="1:11" ht="18.75" x14ac:dyDescent="0.3">
      <c r="A19" s="31">
        <v>5</v>
      </c>
      <c r="B19" s="63" t="s">
        <v>123</v>
      </c>
      <c r="C19" s="64" t="s">
        <v>28</v>
      </c>
      <c r="D19" s="64">
        <v>24</v>
      </c>
      <c r="E19" s="65">
        <v>3750</v>
      </c>
      <c r="F19" s="13"/>
      <c r="G19" s="14"/>
      <c r="H19" s="14">
        <f t="shared" si="4"/>
        <v>90000</v>
      </c>
      <c r="I19" s="14">
        <f t="shared" si="5"/>
        <v>0</v>
      </c>
      <c r="J19" s="14">
        <f t="shared" si="6"/>
        <v>0</v>
      </c>
      <c r="K19" s="14">
        <f t="shared" si="7"/>
        <v>90000</v>
      </c>
    </row>
    <row r="20" spans="1:11" ht="18.75" x14ac:dyDescent="0.3">
      <c r="A20" s="31">
        <v>6</v>
      </c>
      <c r="B20" s="63" t="s">
        <v>124</v>
      </c>
      <c r="C20" s="64" t="s">
        <v>26</v>
      </c>
      <c r="D20" s="64">
        <v>68.8</v>
      </c>
      <c r="E20" s="65">
        <v>1500</v>
      </c>
      <c r="F20" s="13"/>
      <c r="G20" s="14"/>
      <c r="H20" s="14">
        <f t="shared" si="4"/>
        <v>103200</v>
      </c>
      <c r="I20" s="14">
        <f t="shared" si="5"/>
        <v>0</v>
      </c>
      <c r="J20" s="14">
        <f t="shared" si="6"/>
        <v>0</v>
      </c>
      <c r="K20" s="14">
        <f t="shared" si="7"/>
        <v>103200</v>
      </c>
    </row>
    <row r="21" spans="1:11" ht="18.75" x14ac:dyDescent="0.3">
      <c r="A21" s="31">
        <v>7</v>
      </c>
      <c r="B21" s="63" t="s">
        <v>125</v>
      </c>
      <c r="C21" s="64" t="s">
        <v>28</v>
      </c>
      <c r="D21" s="64">
        <v>12.8</v>
      </c>
      <c r="E21" s="65">
        <v>4000</v>
      </c>
      <c r="F21" s="13"/>
      <c r="G21" s="14"/>
      <c r="H21" s="14">
        <f>D21*E21</f>
        <v>51200</v>
      </c>
      <c r="I21" s="14">
        <f>D21*F21</f>
        <v>0</v>
      </c>
      <c r="J21" s="14">
        <f>D21*G21</f>
        <v>0</v>
      </c>
      <c r="K21" s="14">
        <f>H21+I21+J21</f>
        <v>51200</v>
      </c>
    </row>
    <row r="22" spans="1:11" ht="18.75" x14ac:dyDescent="0.3">
      <c r="A22" s="31">
        <v>8</v>
      </c>
      <c r="B22" s="63" t="s">
        <v>126</v>
      </c>
      <c r="C22" s="64" t="s">
        <v>26</v>
      </c>
      <c r="D22" s="64">
        <v>15.2</v>
      </c>
      <c r="E22" s="65">
        <v>1500</v>
      </c>
      <c r="F22" s="66"/>
      <c r="G22" s="14"/>
      <c r="H22" s="14">
        <f t="shared" ref="H22:H32" si="8">D22*E22</f>
        <v>22800</v>
      </c>
      <c r="I22" s="14">
        <f t="shared" ref="I22:I32" si="9">D22*F22</f>
        <v>0</v>
      </c>
      <c r="J22" s="14">
        <f t="shared" ref="J22:J32" si="10">D22*G22</f>
        <v>0</v>
      </c>
      <c r="K22" s="14">
        <f t="shared" ref="K22:K32" si="11">H22+I22+J22</f>
        <v>22800</v>
      </c>
    </row>
    <row r="23" spans="1:11" ht="18.75" x14ac:dyDescent="0.3">
      <c r="A23" s="31">
        <v>9</v>
      </c>
      <c r="B23" s="63" t="s">
        <v>127</v>
      </c>
      <c r="C23" s="64" t="s">
        <v>26</v>
      </c>
      <c r="D23" s="64">
        <v>12.5</v>
      </c>
      <c r="E23" s="65">
        <v>2500</v>
      </c>
      <c r="F23" s="13"/>
      <c r="G23" s="14"/>
      <c r="H23" s="14">
        <f t="shared" si="8"/>
        <v>31250</v>
      </c>
      <c r="I23" s="14">
        <f t="shared" si="9"/>
        <v>0</v>
      </c>
      <c r="J23" s="14">
        <f t="shared" si="10"/>
        <v>0</v>
      </c>
      <c r="K23" s="14">
        <f t="shared" si="11"/>
        <v>31250</v>
      </c>
    </row>
    <row r="24" spans="1:11" ht="18.75" x14ac:dyDescent="0.3">
      <c r="A24" s="26"/>
      <c r="B24" s="67" t="s">
        <v>128</v>
      </c>
      <c r="C24" s="68" t="s">
        <v>28</v>
      </c>
      <c r="D24" s="68">
        <v>62.4</v>
      </c>
      <c r="E24" s="69"/>
      <c r="F24" s="19">
        <v>7800</v>
      </c>
      <c r="G24" s="20"/>
      <c r="H24" s="20">
        <f t="shared" si="8"/>
        <v>0</v>
      </c>
      <c r="I24" s="20">
        <f t="shared" si="9"/>
        <v>486720</v>
      </c>
      <c r="J24" s="20">
        <f t="shared" si="10"/>
        <v>0</v>
      </c>
      <c r="K24" s="20">
        <f t="shared" si="11"/>
        <v>486720</v>
      </c>
    </row>
    <row r="25" spans="1:11" ht="18.75" x14ac:dyDescent="0.3">
      <c r="A25" s="26"/>
      <c r="B25" s="67" t="s">
        <v>129</v>
      </c>
      <c r="C25" s="68" t="s">
        <v>36</v>
      </c>
      <c r="D25" s="68">
        <v>7900</v>
      </c>
      <c r="E25" s="69"/>
      <c r="F25" s="19">
        <v>27</v>
      </c>
      <c r="G25" s="20"/>
      <c r="H25" s="20">
        <f t="shared" si="8"/>
        <v>0</v>
      </c>
      <c r="I25" s="20">
        <f t="shared" si="9"/>
        <v>213300</v>
      </c>
      <c r="J25" s="20">
        <f t="shared" si="10"/>
        <v>0</v>
      </c>
      <c r="K25" s="20">
        <f t="shared" si="11"/>
        <v>213300</v>
      </c>
    </row>
    <row r="26" spans="1:11" ht="18.75" x14ac:dyDescent="0.3">
      <c r="A26" s="26"/>
      <c r="B26" s="67" t="s">
        <v>130</v>
      </c>
      <c r="C26" s="68" t="s">
        <v>36</v>
      </c>
      <c r="D26" s="68">
        <v>60</v>
      </c>
      <c r="E26" s="69"/>
      <c r="F26" s="20">
        <v>234</v>
      </c>
      <c r="G26" s="20"/>
      <c r="H26" s="20">
        <f t="shared" si="8"/>
        <v>0</v>
      </c>
      <c r="I26" s="20">
        <f t="shared" si="9"/>
        <v>14040</v>
      </c>
      <c r="J26" s="20">
        <f t="shared" si="10"/>
        <v>0</v>
      </c>
      <c r="K26" s="20">
        <f t="shared" si="11"/>
        <v>14040</v>
      </c>
    </row>
    <row r="27" spans="1:11" ht="18.75" x14ac:dyDescent="0.3">
      <c r="A27" s="26"/>
      <c r="B27" s="67" t="s">
        <v>131</v>
      </c>
      <c r="C27" s="68" t="s">
        <v>24</v>
      </c>
      <c r="D27" s="68">
        <v>6</v>
      </c>
      <c r="E27" s="69"/>
      <c r="F27" s="20">
        <v>1800</v>
      </c>
      <c r="G27" s="20"/>
      <c r="H27" s="20">
        <f t="shared" si="8"/>
        <v>0</v>
      </c>
      <c r="I27" s="20">
        <f t="shared" si="9"/>
        <v>10800</v>
      </c>
      <c r="J27" s="20">
        <f t="shared" si="10"/>
        <v>0</v>
      </c>
      <c r="K27" s="20">
        <f t="shared" si="11"/>
        <v>10800</v>
      </c>
    </row>
    <row r="28" spans="1:11" ht="18.75" x14ac:dyDescent="0.3">
      <c r="A28" s="26"/>
      <c r="B28" s="67" t="s">
        <v>132</v>
      </c>
      <c r="C28" s="68" t="s">
        <v>16</v>
      </c>
      <c r="D28" s="68">
        <v>1</v>
      </c>
      <c r="E28" s="69"/>
      <c r="F28" s="19"/>
      <c r="G28" s="20">
        <v>3500</v>
      </c>
      <c r="H28" s="20">
        <f t="shared" si="8"/>
        <v>0</v>
      </c>
      <c r="I28" s="20">
        <f t="shared" si="9"/>
        <v>0</v>
      </c>
      <c r="J28" s="20">
        <f t="shared" si="10"/>
        <v>3500</v>
      </c>
      <c r="K28" s="20">
        <f t="shared" si="11"/>
        <v>3500</v>
      </c>
    </row>
    <row r="29" spans="1:11" ht="18.75" x14ac:dyDescent="0.3">
      <c r="A29" s="26"/>
      <c r="B29" s="67" t="s">
        <v>133</v>
      </c>
      <c r="C29" s="68" t="s">
        <v>36</v>
      </c>
      <c r="D29" s="68">
        <v>100</v>
      </c>
      <c r="E29" s="69"/>
      <c r="F29" s="19">
        <v>357</v>
      </c>
      <c r="G29" s="20"/>
      <c r="H29" s="20">
        <f t="shared" si="8"/>
        <v>0</v>
      </c>
      <c r="I29" s="20">
        <f t="shared" si="9"/>
        <v>35700</v>
      </c>
      <c r="J29" s="20">
        <f t="shared" si="10"/>
        <v>0</v>
      </c>
      <c r="K29" s="20">
        <f t="shared" si="11"/>
        <v>35700</v>
      </c>
    </row>
    <row r="30" spans="1:11" ht="18.75" x14ac:dyDescent="0.3">
      <c r="A30" s="28"/>
      <c r="B30" s="70" t="s">
        <v>134</v>
      </c>
      <c r="C30" s="28" t="s">
        <v>36</v>
      </c>
      <c r="D30" s="28">
        <v>65</v>
      </c>
      <c r="E30" s="71"/>
      <c r="F30" s="19">
        <v>275</v>
      </c>
      <c r="G30" s="20"/>
      <c r="H30" s="20">
        <f t="shared" si="8"/>
        <v>0</v>
      </c>
      <c r="I30" s="20">
        <f t="shared" si="9"/>
        <v>17875</v>
      </c>
      <c r="J30" s="20">
        <f t="shared" si="10"/>
        <v>0</v>
      </c>
      <c r="K30" s="20">
        <f t="shared" si="11"/>
        <v>17875</v>
      </c>
    </row>
    <row r="31" spans="1:11" ht="18.75" x14ac:dyDescent="0.3">
      <c r="A31" s="28"/>
      <c r="B31" s="70" t="s">
        <v>135</v>
      </c>
      <c r="C31" s="28" t="s">
        <v>36</v>
      </c>
      <c r="D31" s="28">
        <v>5</v>
      </c>
      <c r="E31" s="71"/>
      <c r="F31" s="19">
        <v>892</v>
      </c>
      <c r="G31" s="20"/>
      <c r="H31" s="20">
        <f t="shared" si="8"/>
        <v>0</v>
      </c>
      <c r="I31" s="20">
        <f t="shared" si="9"/>
        <v>4460</v>
      </c>
      <c r="J31" s="20">
        <f t="shared" si="10"/>
        <v>0</v>
      </c>
      <c r="K31" s="20">
        <f t="shared" si="11"/>
        <v>4460</v>
      </c>
    </row>
    <row r="32" spans="1:11" ht="18.75" x14ac:dyDescent="0.3">
      <c r="A32" s="26"/>
      <c r="B32" s="67" t="s">
        <v>136</v>
      </c>
      <c r="C32" s="68" t="s">
        <v>26</v>
      </c>
      <c r="D32" s="68">
        <v>85</v>
      </c>
      <c r="E32" s="69"/>
      <c r="F32" s="19">
        <v>171</v>
      </c>
      <c r="G32" s="20"/>
      <c r="H32" s="20">
        <f t="shared" si="8"/>
        <v>0</v>
      </c>
      <c r="I32" s="20">
        <f t="shared" si="9"/>
        <v>14535</v>
      </c>
      <c r="J32" s="20">
        <f t="shared" si="10"/>
        <v>0</v>
      </c>
      <c r="K32" s="20">
        <f t="shared" si="11"/>
        <v>14535</v>
      </c>
    </row>
    <row r="33" spans="1:11" ht="18.75" x14ac:dyDescent="0.3">
      <c r="A33" s="26"/>
      <c r="B33" s="67" t="s">
        <v>137</v>
      </c>
      <c r="C33" s="68" t="s">
        <v>46</v>
      </c>
      <c r="D33" s="68">
        <v>282</v>
      </c>
      <c r="E33" s="69"/>
      <c r="F33" s="19">
        <v>37</v>
      </c>
      <c r="G33" s="20"/>
      <c r="H33" s="20">
        <f>D33*E33</f>
        <v>0</v>
      </c>
      <c r="I33" s="20">
        <f>D33*F33</f>
        <v>10434</v>
      </c>
      <c r="J33" s="20">
        <f>D33*G33</f>
        <v>0</v>
      </c>
      <c r="K33" s="20">
        <f>H33+I33+J33</f>
        <v>10434</v>
      </c>
    </row>
    <row r="34" spans="1:11" ht="18.75" x14ac:dyDescent="0.3">
      <c r="A34" s="26"/>
      <c r="B34" s="67" t="s">
        <v>138</v>
      </c>
      <c r="C34" s="68" t="s">
        <v>139</v>
      </c>
      <c r="D34" s="68">
        <v>1</v>
      </c>
      <c r="E34" s="69"/>
      <c r="F34" s="62">
        <v>20000</v>
      </c>
      <c r="G34" s="20"/>
      <c r="H34" s="20">
        <f t="shared" ref="H34:H44" si="12">D34*E34</f>
        <v>0</v>
      </c>
      <c r="I34" s="20">
        <f t="shared" ref="I34:I44" si="13">D34*F34</f>
        <v>20000</v>
      </c>
      <c r="J34" s="20">
        <f t="shared" ref="J34:J44" si="14">D34*G34</f>
        <v>0</v>
      </c>
      <c r="K34" s="20">
        <f t="shared" ref="K34:K44" si="15">H34+I34+J34</f>
        <v>20000</v>
      </c>
    </row>
    <row r="35" spans="1:11" ht="18.75" x14ac:dyDescent="0.3">
      <c r="A35" s="28"/>
      <c r="B35" s="70" t="s">
        <v>140</v>
      </c>
      <c r="C35" s="28" t="s">
        <v>141</v>
      </c>
      <c r="D35" s="28">
        <v>10</v>
      </c>
      <c r="E35" s="71"/>
      <c r="F35" s="19">
        <v>673</v>
      </c>
      <c r="G35" s="20"/>
      <c r="H35" s="20">
        <f t="shared" si="12"/>
        <v>0</v>
      </c>
      <c r="I35" s="20">
        <f t="shared" si="13"/>
        <v>6730</v>
      </c>
      <c r="J35" s="20">
        <f t="shared" si="14"/>
        <v>0</v>
      </c>
      <c r="K35" s="20">
        <f t="shared" si="15"/>
        <v>6730</v>
      </c>
    </row>
    <row r="36" spans="1:11" ht="37.5" x14ac:dyDescent="0.3">
      <c r="A36" s="11">
        <v>10</v>
      </c>
      <c r="B36" s="72" t="s">
        <v>151</v>
      </c>
      <c r="C36" s="11" t="s">
        <v>24</v>
      </c>
      <c r="D36" s="11">
        <v>0.12</v>
      </c>
      <c r="E36" s="73">
        <v>85000</v>
      </c>
      <c r="F36" s="13"/>
      <c r="G36" s="14"/>
      <c r="H36" s="14">
        <f t="shared" si="12"/>
        <v>10200</v>
      </c>
      <c r="I36" s="14">
        <f t="shared" si="13"/>
        <v>0</v>
      </c>
      <c r="J36" s="14">
        <f t="shared" si="14"/>
        <v>0</v>
      </c>
      <c r="K36" s="14">
        <f t="shared" si="15"/>
        <v>10200</v>
      </c>
    </row>
    <row r="37" spans="1:11" ht="18.75" x14ac:dyDescent="0.3">
      <c r="A37" s="11">
        <v>11</v>
      </c>
      <c r="B37" s="72" t="s">
        <v>152</v>
      </c>
      <c r="C37" s="11" t="s">
        <v>24</v>
      </c>
      <c r="D37" s="11">
        <v>0.74</v>
      </c>
      <c r="E37" s="73">
        <v>85000</v>
      </c>
      <c r="F37" s="13"/>
      <c r="G37" s="14"/>
      <c r="H37" s="14">
        <f t="shared" si="12"/>
        <v>62900</v>
      </c>
      <c r="I37" s="14">
        <f t="shared" si="13"/>
        <v>0</v>
      </c>
      <c r="J37" s="14">
        <f t="shared" si="14"/>
        <v>0</v>
      </c>
      <c r="K37" s="14">
        <f t="shared" si="15"/>
        <v>62900</v>
      </c>
    </row>
    <row r="38" spans="1:11" ht="18.75" x14ac:dyDescent="0.25">
      <c r="A38" s="11">
        <v>12</v>
      </c>
      <c r="B38" s="72" t="s">
        <v>153</v>
      </c>
      <c r="C38" s="11" t="s">
        <v>24</v>
      </c>
      <c r="D38" s="11">
        <v>0.88</v>
      </c>
      <c r="E38" s="73">
        <v>85000</v>
      </c>
      <c r="F38" s="14"/>
      <c r="G38" s="14"/>
      <c r="H38" s="14">
        <f t="shared" si="12"/>
        <v>74800</v>
      </c>
      <c r="I38" s="14">
        <f t="shared" si="13"/>
        <v>0</v>
      </c>
      <c r="J38" s="14">
        <f t="shared" si="14"/>
        <v>0</v>
      </c>
      <c r="K38" s="14">
        <f t="shared" si="15"/>
        <v>74800</v>
      </c>
    </row>
    <row r="39" spans="1:11" ht="18.75" x14ac:dyDescent="0.25">
      <c r="A39" s="11">
        <v>13</v>
      </c>
      <c r="B39" s="72" t="s">
        <v>154</v>
      </c>
      <c r="C39" s="11" t="s">
        <v>24</v>
      </c>
      <c r="D39" s="11">
        <v>0.84</v>
      </c>
      <c r="E39" s="73">
        <v>85000</v>
      </c>
      <c r="F39" s="14"/>
      <c r="G39" s="14"/>
      <c r="H39" s="14">
        <f t="shared" si="12"/>
        <v>71400</v>
      </c>
      <c r="I39" s="14">
        <f t="shared" si="13"/>
        <v>0</v>
      </c>
      <c r="J39" s="14">
        <f t="shared" si="14"/>
        <v>0</v>
      </c>
      <c r="K39" s="14">
        <f t="shared" si="15"/>
        <v>71400</v>
      </c>
    </row>
    <row r="40" spans="1:11" ht="18.75" x14ac:dyDescent="0.3">
      <c r="A40" s="28"/>
      <c r="B40" s="70" t="s">
        <v>142</v>
      </c>
      <c r="C40" s="28" t="s">
        <v>36</v>
      </c>
      <c r="D40" s="28">
        <v>6</v>
      </c>
      <c r="E40" s="71"/>
      <c r="F40" s="19">
        <v>1340</v>
      </c>
      <c r="G40" s="20"/>
      <c r="H40" s="20">
        <f t="shared" si="12"/>
        <v>0</v>
      </c>
      <c r="I40" s="20">
        <f t="shared" si="13"/>
        <v>8040</v>
      </c>
      <c r="J40" s="20">
        <f t="shared" si="14"/>
        <v>0</v>
      </c>
      <c r="K40" s="20">
        <f t="shared" si="15"/>
        <v>8040</v>
      </c>
    </row>
    <row r="41" spans="1:11" ht="18.75" x14ac:dyDescent="0.3">
      <c r="A41" s="28"/>
      <c r="B41" s="70" t="s">
        <v>143</v>
      </c>
      <c r="C41" s="28" t="s">
        <v>36</v>
      </c>
      <c r="D41" s="28">
        <v>272</v>
      </c>
      <c r="E41" s="71"/>
      <c r="F41" s="19">
        <v>72</v>
      </c>
      <c r="G41" s="20"/>
      <c r="H41" s="20">
        <f t="shared" si="12"/>
        <v>0</v>
      </c>
      <c r="I41" s="20">
        <f t="shared" si="13"/>
        <v>19584</v>
      </c>
      <c r="J41" s="20">
        <f t="shared" si="14"/>
        <v>0</v>
      </c>
      <c r="K41" s="20">
        <f t="shared" si="15"/>
        <v>19584</v>
      </c>
    </row>
    <row r="42" spans="1:11" ht="18.75" x14ac:dyDescent="0.3">
      <c r="A42" s="26"/>
      <c r="B42" s="67" t="s">
        <v>144</v>
      </c>
      <c r="C42" s="68" t="s">
        <v>46</v>
      </c>
      <c r="D42" s="68">
        <v>528</v>
      </c>
      <c r="E42" s="69"/>
      <c r="F42" s="19">
        <v>359</v>
      </c>
      <c r="G42" s="20"/>
      <c r="H42" s="20">
        <f t="shared" si="12"/>
        <v>0</v>
      </c>
      <c r="I42" s="20">
        <f t="shared" si="13"/>
        <v>189552</v>
      </c>
      <c r="J42" s="20">
        <f t="shared" si="14"/>
        <v>0</v>
      </c>
      <c r="K42" s="20">
        <f t="shared" si="15"/>
        <v>189552</v>
      </c>
    </row>
    <row r="43" spans="1:11" ht="18.75" x14ac:dyDescent="0.3">
      <c r="A43" s="26"/>
      <c r="B43" s="67" t="s">
        <v>145</v>
      </c>
      <c r="C43" s="68" t="s">
        <v>46</v>
      </c>
      <c r="D43" s="68">
        <v>72</v>
      </c>
      <c r="E43" s="69"/>
      <c r="F43" s="19">
        <v>165</v>
      </c>
      <c r="G43" s="20"/>
      <c r="H43" s="20">
        <f t="shared" si="12"/>
        <v>0</v>
      </c>
      <c r="I43" s="20">
        <f t="shared" si="13"/>
        <v>11880</v>
      </c>
      <c r="J43" s="20">
        <f t="shared" si="14"/>
        <v>0</v>
      </c>
      <c r="K43" s="20">
        <f t="shared" si="15"/>
        <v>11880</v>
      </c>
    </row>
    <row r="44" spans="1:11" ht="18.75" x14ac:dyDescent="0.3">
      <c r="A44" s="26"/>
      <c r="B44" s="67" t="s">
        <v>146</v>
      </c>
      <c r="C44" s="68" t="s">
        <v>36</v>
      </c>
      <c r="D44" s="68">
        <v>15</v>
      </c>
      <c r="E44" s="69"/>
      <c r="F44" s="19">
        <v>564</v>
      </c>
      <c r="G44" s="20"/>
      <c r="H44" s="20">
        <f t="shared" si="12"/>
        <v>0</v>
      </c>
      <c r="I44" s="20">
        <f t="shared" si="13"/>
        <v>8460</v>
      </c>
      <c r="J44" s="20">
        <f t="shared" si="14"/>
        <v>0</v>
      </c>
      <c r="K44" s="20">
        <f t="shared" si="15"/>
        <v>8460</v>
      </c>
    </row>
    <row r="45" spans="1:11" ht="18.75" x14ac:dyDescent="0.3">
      <c r="A45" s="26"/>
      <c r="B45" s="67" t="s">
        <v>147</v>
      </c>
      <c r="C45" s="68" t="s">
        <v>39</v>
      </c>
      <c r="D45" s="68">
        <v>15</v>
      </c>
      <c r="E45" s="69"/>
      <c r="F45" s="19">
        <v>152</v>
      </c>
      <c r="G45" s="20"/>
      <c r="H45" s="20">
        <f>D45*E45</f>
        <v>0</v>
      </c>
      <c r="I45" s="20">
        <f>D45*F45</f>
        <v>2280</v>
      </c>
      <c r="J45" s="20">
        <f>D45*G45</f>
        <v>0</v>
      </c>
      <c r="K45" s="20">
        <f>H45+I45+J45</f>
        <v>2280</v>
      </c>
    </row>
    <row r="46" spans="1:11" ht="18.75" x14ac:dyDescent="0.3">
      <c r="A46" s="31">
        <v>14</v>
      </c>
      <c r="B46" s="30" t="s">
        <v>148</v>
      </c>
      <c r="C46" s="64" t="s">
        <v>28</v>
      </c>
      <c r="D46" s="64">
        <v>8</v>
      </c>
      <c r="E46" s="65">
        <v>1200</v>
      </c>
      <c r="F46" s="66"/>
      <c r="G46" s="14"/>
      <c r="H46" s="14">
        <f t="shared" ref="H46:H47" si="16">D46*E46</f>
        <v>9600</v>
      </c>
      <c r="I46" s="14">
        <f t="shared" ref="I46:I47" si="17">D46*F46</f>
        <v>0</v>
      </c>
      <c r="J46" s="14">
        <f t="shared" ref="J46:J47" si="18">D46*G46</f>
        <v>0</v>
      </c>
      <c r="K46" s="14">
        <f t="shared" ref="K46:K47" si="19">H46+I46+J46</f>
        <v>9600</v>
      </c>
    </row>
    <row r="47" spans="1:11" ht="18.75" x14ac:dyDescent="0.3">
      <c r="A47" s="74"/>
      <c r="B47" s="75" t="s">
        <v>149</v>
      </c>
      <c r="C47" s="18" t="s">
        <v>36</v>
      </c>
      <c r="D47" s="18">
        <v>1</v>
      </c>
      <c r="E47" s="76"/>
      <c r="F47" s="19"/>
      <c r="G47" s="20">
        <v>12000</v>
      </c>
      <c r="H47" s="20">
        <f t="shared" si="16"/>
        <v>0</v>
      </c>
      <c r="I47" s="20">
        <f t="shared" si="17"/>
        <v>0</v>
      </c>
      <c r="J47" s="20">
        <f t="shared" si="18"/>
        <v>12000</v>
      </c>
      <c r="K47" s="20">
        <f t="shared" si="19"/>
        <v>12000</v>
      </c>
    </row>
    <row r="48" spans="1:11" ht="18.75" x14ac:dyDescent="0.3">
      <c r="A48" s="38"/>
      <c r="B48" s="39" t="s">
        <v>97</v>
      </c>
      <c r="C48" s="40"/>
      <c r="D48" s="40"/>
      <c r="E48" s="39"/>
      <c r="F48" s="39"/>
      <c r="G48" s="39"/>
      <c r="H48" s="41">
        <f>SUM(H10:H47)</f>
        <v>732400</v>
      </c>
      <c r="I48" s="41">
        <f t="shared" ref="I48:K48" si="20">SUM(I10:I47)</f>
        <v>1074390</v>
      </c>
      <c r="J48" s="41">
        <f t="shared" si="20"/>
        <v>115000</v>
      </c>
      <c r="K48" s="41">
        <f t="shared" si="20"/>
        <v>1921790</v>
      </c>
    </row>
    <row r="49" spans="1:11" ht="18.75" x14ac:dyDescent="0.3">
      <c r="A49" s="42"/>
      <c r="B49" s="43" t="s">
        <v>104</v>
      </c>
      <c r="C49" s="44">
        <v>0.1</v>
      </c>
      <c r="D49" s="45"/>
      <c r="E49" s="43"/>
      <c r="F49" s="43"/>
      <c r="G49" s="43"/>
      <c r="H49" s="43"/>
      <c r="I49" s="46"/>
      <c r="J49" s="47"/>
      <c r="K49" s="47">
        <f>H48*C49</f>
        <v>73240</v>
      </c>
    </row>
    <row r="50" spans="1:11" ht="18.75" x14ac:dyDescent="0.3">
      <c r="A50" s="42"/>
      <c r="B50" s="43" t="s">
        <v>105</v>
      </c>
      <c r="C50" s="44">
        <v>0.15</v>
      </c>
      <c r="D50" s="45"/>
      <c r="E50" s="43"/>
      <c r="F50" s="43"/>
      <c r="G50" s="43"/>
      <c r="H50" s="43"/>
      <c r="I50" s="46"/>
      <c r="J50" s="47"/>
      <c r="K50" s="47">
        <f>H48*C50</f>
        <v>109860</v>
      </c>
    </row>
    <row r="51" spans="1:11" ht="18.75" x14ac:dyDescent="0.3">
      <c r="A51" s="43"/>
      <c r="B51" s="48" t="s">
        <v>98</v>
      </c>
      <c r="C51" s="48"/>
      <c r="D51" s="48"/>
      <c r="E51" s="48"/>
      <c r="F51" s="48"/>
      <c r="G51" s="48"/>
      <c r="H51" s="48"/>
      <c r="I51" s="48"/>
      <c r="J51" s="48"/>
      <c r="K51" s="49">
        <f>K50+K49+K48</f>
        <v>2104890</v>
      </c>
    </row>
    <row r="52" spans="1:11" ht="18.75" x14ac:dyDescent="0.3">
      <c r="A52" s="43"/>
      <c r="B52" s="48"/>
      <c r="C52" s="48"/>
      <c r="D52" s="48"/>
      <c r="E52" s="48"/>
      <c r="F52" s="48"/>
      <c r="G52" s="48"/>
      <c r="H52" s="48"/>
      <c r="I52" s="48"/>
      <c r="J52" s="48"/>
      <c r="K52" s="49"/>
    </row>
    <row r="53" spans="1:11" ht="18.75" x14ac:dyDescent="0.3">
      <c r="A53" s="43"/>
      <c r="B53" s="48"/>
      <c r="C53" s="1"/>
      <c r="D53" s="1"/>
      <c r="E53" s="1"/>
      <c r="F53" s="1"/>
      <c r="G53" s="48"/>
      <c r="H53" s="1"/>
      <c r="I53" s="50"/>
      <c r="J53" s="1"/>
      <c r="K53" s="1"/>
    </row>
    <row r="54" spans="1:11" ht="18.75" x14ac:dyDescent="0.3">
      <c r="A54" s="48"/>
      <c r="B54" s="48" t="s">
        <v>99</v>
      </c>
      <c r="C54" s="48"/>
      <c r="D54" s="48"/>
      <c r="E54" s="51"/>
      <c r="F54" s="48"/>
      <c r="G54" s="52" t="s">
        <v>100</v>
      </c>
      <c r="H54" s="52"/>
      <c r="I54" s="52"/>
      <c r="J54" s="52"/>
      <c r="K54" s="48"/>
    </row>
    <row r="55" spans="1:11" ht="18.75" x14ac:dyDescent="0.3">
      <c r="A55" s="48"/>
      <c r="B55" s="53"/>
      <c r="C55" s="48"/>
      <c r="D55" s="48"/>
      <c r="E55" s="48"/>
      <c r="F55" s="48"/>
      <c r="G55" s="52"/>
      <c r="H55" s="48"/>
      <c r="I55" s="48"/>
      <c r="J55" s="48"/>
      <c r="K55" s="48"/>
    </row>
    <row r="56" spans="1:11" ht="18.75" x14ac:dyDescent="0.3">
      <c r="A56" s="48"/>
      <c r="B56" s="54" t="s">
        <v>103</v>
      </c>
      <c r="C56" s="48"/>
      <c r="D56" s="48"/>
      <c r="E56" s="48"/>
      <c r="F56" s="48"/>
      <c r="G56" s="52" t="s">
        <v>101</v>
      </c>
      <c r="H56" s="48"/>
      <c r="I56" s="48"/>
      <c r="J56" s="48"/>
      <c r="K56" s="48"/>
    </row>
    <row r="58" spans="1:11" x14ac:dyDescent="0.25">
      <c r="B58" s="243" t="s">
        <v>156</v>
      </c>
      <c r="C58" s="243"/>
      <c r="D58" s="243"/>
      <c r="E58" s="243"/>
    </row>
  </sheetData>
  <mergeCells count="9">
    <mergeCell ref="B58:E58"/>
    <mergeCell ref="B4:K4"/>
    <mergeCell ref="A5:K5"/>
    <mergeCell ref="A7:A8"/>
    <mergeCell ref="B7:B8"/>
    <mergeCell ref="C7:C8"/>
    <mergeCell ref="D7:D8"/>
    <mergeCell ref="E7:G7"/>
    <mergeCell ref="H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23" zoomScale="75" workbookViewId="0">
      <selection activeCell="C41" sqref="C41"/>
    </sheetView>
  </sheetViews>
  <sheetFormatPr defaultColWidth="11" defaultRowHeight="15.75" x14ac:dyDescent="0.25"/>
  <cols>
    <col min="1" max="1" width="8.125" customWidth="1"/>
    <col min="2" max="2" width="92.5" customWidth="1"/>
    <col min="4" max="4" width="10.5" customWidth="1"/>
    <col min="5" max="7" width="13.375" customWidth="1"/>
    <col min="8" max="11" width="17.375" customWidth="1"/>
  </cols>
  <sheetData>
    <row r="1" spans="1:11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18.75" x14ac:dyDescent="0.3">
      <c r="A3" s="2" t="s">
        <v>157</v>
      </c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18.75" x14ac:dyDescent="0.3">
      <c r="A4" s="1"/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18.75" x14ac:dyDescent="0.3">
      <c r="A5" s="245" t="s">
        <v>197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5"/>
      <c r="J6" s="4"/>
      <c r="K6" s="4"/>
    </row>
    <row r="7" spans="1:11" ht="18.75" x14ac:dyDescent="0.25">
      <c r="A7" s="246" t="s">
        <v>3</v>
      </c>
      <c r="B7" s="246" t="s">
        <v>4</v>
      </c>
      <c r="C7" s="246" t="s">
        <v>5</v>
      </c>
      <c r="D7" s="246" t="s">
        <v>6</v>
      </c>
      <c r="E7" s="246" t="s">
        <v>7</v>
      </c>
      <c r="F7" s="246"/>
      <c r="G7" s="246"/>
      <c r="H7" s="246" t="s">
        <v>8</v>
      </c>
      <c r="I7" s="246"/>
      <c r="J7" s="246"/>
      <c r="K7" s="246"/>
    </row>
    <row r="8" spans="1:11" ht="75" x14ac:dyDescent="0.25">
      <c r="A8" s="246"/>
      <c r="B8" s="246"/>
      <c r="C8" s="246"/>
      <c r="D8" s="246"/>
      <c r="E8" s="6" t="s">
        <v>9</v>
      </c>
      <c r="F8" s="7" t="s">
        <v>10</v>
      </c>
      <c r="G8" s="7" t="s">
        <v>11</v>
      </c>
      <c r="H8" s="6" t="s">
        <v>9</v>
      </c>
      <c r="I8" s="6" t="s">
        <v>10</v>
      </c>
      <c r="J8" s="7" t="s">
        <v>11</v>
      </c>
      <c r="K8" s="8" t="s">
        <v>12</v>
      </c>
    </row>
    <row r="9" spans="1:11" ht="18.75" x14ac:dyDescent="0.25">
      <c r="A9" s="8">
        <v>1</v>
      </c>
      <c r="B9" s="8">
        <v>2</v>
      </c>
      <c r="C9" s="8">
        <v>3</v>
      </c>
      <c r="D9" s="8">
        <v>4</v>
      </c>
      <c r="E9" s="6">
        <v>5</v>
      </c>
      <c r="F9" s="7">
        <v>6</v>
      </c>
      <c r="G9" s="7">
        <v>7</v>
      </c>
      <c r="H9" s="6">
        <v>8</v>
      </c>
      <c r="I9" s="6">
        <v>9</v>
      </c>
      <c r="J9" s="7">
        <v>10</v>
      </c>
      <c r="K9" s="8">
        <v>11</v>
      </c>
    </row>
    <row r="10" spans="1:11" ht="18.75" x14ac:dyDescent="0.25">
      <c r="A10" s="77">
        <v>1</v>
      </c>
      <c r="B10" s="21" t="s">
        <v>158</v>
      </c>
      <c r="C10" s="11" t="s">
        <v>19</v>
      </c>
      <c r="D10" s="11">
        <v>24</v>
      </c>
      <c r="E10" s="14">
        <v>430</v>
      </c>
      <c r="F10" s="14"/>
      <c r="G10" s="14"/>
      <c r="H10" s="14">
        <f>D10*E10</f>
        <v>10320</v>
      </c>
      <c r="I10" s="14">
        <f>D10*F10</f>
        <v>0</v>
      </c>
      <c r="J10" s="14">
        <f>D10*G10</f>
        <v>0</v>
      </c>
      <c r="K10" s="14">
        <f>H10+I10+J10</f>
        <v>10320</v>
      </c>
    </row>
    <row r="11" spans="1:11" ht="18.75" x14ac:dyDescent="0.25">
      <c r="A11" s="78"/>
      <c r="B11" s="22" t="s">
        <v>159</v>
      </c>
      <c r="C11" s="28" t="s">
        <v>16</v>
      </c>
      <c r="D11" s="23">
        <v>3</v>
      </c>
      <c r="E11" s="29"/>
      <c r="F11" s="29"/>
      <c r="G11" s="29">
        <v>2500</v>
      </c>
      <c r="H11" s="20">
        <f t="shared" ref="H11:H48" si="0">D11*E11</f>
        <v>0</v>
      </c>
      <c r="I11" s="20">
        <f t="shared" ref="I11:I48" si="1">D11*F11</f>
        <v>0</v>
      </c>
      <c r="J11" s="20">
        <f t="shared" ref="J11:J48" si="2">D11*G11</f>
        <v>7500</v>
      </c>
      <c r="K11" s="20">
        <f t="shared" ref="K11:K48" si="3">H11+I11+J11</f>
        <v>7500</v>
      </c>
    </row>
    <row r="12" spans="1:11" ht="18.75" x14ac:dyDescent="0.25">
      <c r="A12" s="78"/>
      <c r="B12" s="22" t="s">
        <v>160</v>
      </c>
      <c r="C12" s="28" t="s">
        <v>16</v>
      </c>
      <c r="D12" s="23">
        <v>1</v>
      </c>
      <c r="E12" s="29"/>
      <c r="F12" s="29"/>
      <c r="G12" s="29">
        <v>6500</v>
      </c>
      <c r="H12" s="20">
        <f t="shared" si="0"/>
        <v>0</v>
      </c>
      <c r="I12" s="20">
        <f t="shared" si="1"/>
        <v>0</v>
      </c>
      <c r="J12" s="20">
        <f t="shared" si="2"/>
        <v>6500</v>
      </c>
      <c r="K12" s="20">
        <f t="shared" si="3"/>
        <v>6500</v>
      </c>
    </row>
    <row r="13" spans="1:11" ht="18.75" x14ac:dyDescent="0.25">
      <c r="A13" s="77">
        <v>2</v>
      </c>
      <c r="B13" s="21" t="s">
        <v>161</v>
      </c>
      <c r="C13" s="11" t="s">
        <v>26</v>
      </c>
      <c r="D13" s="11">
        <v>294</v>
      </c>
      <c r="E13" s="14">
        <v>200</v>
      </c>
      <c r="F13" s="14"/>
      <c r="G13" s="14"/>
      <c r="H13" s="14">
        <f t="shared" si="0"/>
        <v>58800</v>
      </c>
      <c r="I13" s="14">
        <f t="shared" si="1"/>
        <v>0</v>
      </c>
      <c r="J13" s="14">
        <f t="shared" si="2"/>
        <v>0</v>
      </c>
      <c r="K13" s="14">
        <f t="shared" si="3"/>
        <v>58800</v>
      </c>
    </row>
    <row r="14" spans="1:11" ht="18.75" x14ac:dyDescent="0.25">
      <c r="A14" s="79"/>
      <c r="B14" s="70" t="s">
        <v>162</v>
      </c>
      <c r="C14" s="28" t="s">
        <v>36</v>
      </c>
      <c r="D14" s="28">
        <v>5</v>
      </c>
      <c r="E14" s="29"/>
      <c r="F14" s="29">
        <v>1395</v>
      </c>
      <c r="G14" s="29"/>
      <c r="H14" s="20">
        <f t="shared" si="0"/>
        <v>0</v>
      </c>
      <c r="I14" s="20">
        <f t="shared" si="1"/>
        <v>6975</v>
      </c>
      <c r="J14" s="20">
        <f t="shared" si="2"/>
        <v>0</v>
      </c>
      <c r="K14" s="20">
        <f t="shared" si="3"/>
        <v>6975</v>
      </c>
    </row>
    <row r="15" spans="1:11" ht="18.75" x14ac:dyDescent="0.25">
      <c r="A15" s="9">
        <v>3</v>
      </c>
      <c r="B15" s="10" t="s">
        <v>163</v>
      </c>
      <c r="C15" s="12" t="s">
        <v>26</v>
      </c>
      <c r="D15" s="12">
        <v>142</v>
      </c>
      <c r="E15" s="14">
        <v>2500</v>
      </c>
      <c r="F15" s="14"/>
      <c r="G15" s="14"/>
      <c r="H15" s="14">
        <f t="shared" si="0"/>
        <v>355000</v>
      </c>
      <c r="I15" s="14">
        <f t="shared" si="1"/>
        <v>0</v>
      </c>
      <c r="J15" s="14">
        <f t="shared" si="2"/>
        <v>0</v>
      </c>
      <c r="K15" s="14">
        <f t="shared" si="3"/>
        <v>355000</v>
      </c>
    </row>
    <row r="16" spans="1:11" ht="18.75" x14ac:dyDescent="0.25">
      <c r="A16" s="9">
        <v>4</v>
      </c>
      <c r="B16" s="10" t="s">
        <v>164</v>
      </c>
      <c r="C16" s="12" t="s">
        <v>26</v>
      </c>
      <c r="D16" s="12">
        <v>8</v>
      </c>
      <c r="E16" s="14">
        <v>2500</v>
      </c>
      <c r="F16" s="14"/>
      <c r="G16" s="14"/>
      <c r="H16" s="14">
        <f t="shared" si="0"/>
        <v>20000</v>
      </c>
      <c r="I16" s="14">
        <f t="shared" si="1"/>
        <v>0</v>
      </c>
      <c r="J16" s="14">
        <f t="shared" si="2"/>
        <v>0</v>
      </c>
      <c r="K16" s="14">
        <f t="shared" si="3"/>
        <v>20000</v>
      </c>
    </row>
    <row r="17" spans="1:11" ht="18.75" x14ac:dyDescent="0.25">
      <c r="A17" s="79"/>
      <c r="B17" s="22" t="s">
        <v>165</v>
      </c>
      <c r="C17" s="23" t="s">
        <v>26</v>
      </c>
      <c r="D17" s="23">
        <v>10</v>
      </c>
      <c r="E17" s="29"/>
      <c r="F17" s="29">
        <v>590</v>
      </c>
      <c r="G17" s="29"/>
      <c r="H17" s="20">
        <f t="shared" si="0"/>
        <v>0</v>
      </c>
      <c r="I17" s="20">
        <f t="shared" si="1"/>
        <v>5900</v>
      </c>
      <c r="J17" s="20">
        <f t="shared" si="2"/>
        <v>0</v>
      </c>
      <c r="K17" s="20">
        <f t="shared" si="3"/>
        <v>5900</v>
      </c>
    </row>
    <row r="18" spans="1:11" ht="18.75" x14ac:dyDescent="0.25">
      <c r="A18" s="9">
        <v>5</v>
      </c>
      <c r="B18" s="10" t="s">
        <v>166</v>
      </c>
      <c r="C18" s="12" t="s">
        <v>36</v>
      </c>
      <c r="D18" s="12">
        <v>1</v>
      </c>
      <c r="E18" s="14">
        <v>4000</v>
      </c>
      <c r="F18" s="14"/>
      <c r="G18" s="14"/>
      <c r="H18" s="14">
        <f t="shared" si="0"/>
        <v>4000</v>
      </c>
      <c r="I18" s="14">
        <f t="shared" si="1"/>
        <v>0</v>
      </c>
      <c r="J18" s="14">
        <f t="shared" si="2"/>
        <v>0</v>
      </c>
      <c r="K18" s="14">
        <f t="shared" si="3"/>
        <v>4000</v>
      </c>
    </row>
    <row r="19" spans="1:11" ht="18.75" x14ac:dyDescent="0.25">
      <c r="A19" s="79"/>
      <c r="B19" s="22" t="s">
        <v>167</v>
      </c>
      <c r="C19" s="23" t="s">
        <v>36</v>
      </c>
      <c r="D19" s="23">
        <v>1</v>
      </c>
      <c r="E19" s="29"/>
      <c r="F19" s="29">
        <v>8000</v>
      </c>
      <c r="G19" s="29"/>
      <c r="H19" s="20">
        <f t="shared" si="0"/>
        <v>0</v>
      </c>
      <c r="I19" s="20">
        <f t="shared" si="1"/>
        <v>8000</v>
      </c>
      <c r="J19" s="20">
        <f t="shared" si="2"/>
        <v>0</v>
      </c>
      <c r="K19" s="20">
        <f t="shared" si="3"/>
        <v>8000</v>
      </c>
    </row>
    <row r="20" spans="1:11" ht="18.75" x14ac:dyDescent="0.25">
      <c r="A20" s="79"/>
      <c r="B20" s="22" t="s">
        <v>168</v>
      </c>
      <c r="C20" s="23" t="s">
        <v>28</v>
      </c>
      <c r="D20" s="23">
        <v>1.53</v>
      </c>
      <c r="E20" s="29"/>
      <c r="F20" s="29">
        <v>21000</v>
      </c>
      <c r="G20" s="29"/>
      <c r="H20" s="20">
        <f t="shared" si="0"/>
        <v>0</v>
      </c>
      <c r="I20" s="20">
        <f t="shared" si="1"/>
        <v>32130</v>
      </c>
      <c r="J20" s="20">
        <f t="shared" si="2"/>
        <v>0</v>
      </c>
      <c r="K20" s="20">
        <f t="shared" si="3"/>
        <v>32130</v>
      </c>
    </row>
    <row r="21" spans="1:11" ht="18.75" x14ac:dyDescent="0.25">
      <c r="A21" s="79"/>
      <c r="B21" s="22" t="s">
        <v>169</v>
      </c>
      <c r="C21" s="23" t="s">
        <v>28</v>
      </c>
      <c r="D21" s="23">
        <v>0.36</v>
      </c>
      <c r="E21" s="29"/>
      <c r="F21" s="29">
        <v>21000</v>
      </c>
      <c r="G21" s="29"/>
      <c r="H21" s="20">
        <f t="shared" si="0"/>
        <v>0</v>
      </c>
      <c r="I21" s="20">
        <f t="shared" si="1"/>
        <v>7560</v>
      </c>
      <c r="J21" s="20">
        <f t="shared" si="2"/>
        <v>0</v>
      </c>
      <c r="K21" s="20">
        <f t="shared" si="3"/>
        <v>7560</v>
      </c>
    </row>
    <row r="22" spans="1:11" ht="18.75" x14ac:dyDescent="0.25">
      <c r="A22" s="79"/>
      <c r="B22" s="22" t="s">
        <v>170</v>
      </c>
      <c r="C22" s="23" t="s">
        <v>28</v>
      </c>
      <c r="D22" s="23">
        <v>0.45</v>
      </c>
      <c r="E22" s="29"/>
      <c r="F22" s="29">
        <v>21000</v>
      </c>
      <c r="G22" s="29"/>
      <c r="H22" s="20">
        <f t="shared" si="0"/>
        <v>0</v>
      </c>
      <c r="I22" s="20">
        <f t="shared" si="1"/>
        <v>9450</v>
      </c>
      <c r="J22" s="20">
        <f t="shared" si="2"/>
        <v>0</v>
      </c>
      <c r="K22" s="20">
        <f t="shared" si="3"/>
        <v>9450</v>
      </c>
    </row>
    <row r="23" spans="1:11" ht="18.75" x14ac:dyDescent="0.25">
      <c r="A23" s="79"/>
      <c r="B23" s="22" t="s">
        <v>171</v>
      </c>
      <c r="C23" s="23" t="s">
        <v>28</v>
      </c>
      <c r="D23" s="23">
        <v>0.24</v>
      </c>
      <c r="E23" s="29"/>
      <c r="F23" s="29">
        <v>21000</v>
      </c>
      <c r="G23" s="29"/>
      <c r="H23" s="20">
        <f t="shared" si="0"/>
        <v>0</v>
      </c>
      <c r="I23" s="20">
        <f t="shared" si="1"/>
        <v>5040</v>
      </c>
      <c r="J23" s="20">
        <f t="shared" si="2"/>
        <v>0</v>
      </c>
      <c r="K23" s="20">
        <f t="shared" si="3"/>
        <v>5040</v>
      </c>
    </row>
    <row r="24" spans="1:11" ht="18.75" x14ac:dyDescent="0.25">
      <c r="A24" s="79"/>
      <c r="B24" s="22" t="s">
        <v>172</v>
      </c>
      <c r="C24" s="23" t="s">
        <v>28</v>
      </c>
      <c r="D24" s="23">
        <v>1.58</v>
      </c>
      <c r="E24" s="29"/>
      <c r="F24" s="29">
        <v>21000</v>
      </c>
      <c r="G24" s="29"/>
      <c r="H24" s="20">
        <f t="shared" si="0"/>
        <v>0</v>
      </c>
      <c r="I24" s="20">
        <f t="shared" si="1"/>
        <v>33180</v>
      </c>
      <c r="J24" s="20">
        <f t="shared" si="2"/>
        <v>0</v>
      </c>
      <c r="K24" s="20">
        <f t="shared" si="3"/>
        <v>33180</v>
      </c>
    </row>
    <row r="25" spans="1:11" ht="18.75" x14ac:dyDescent="0.25">
      <c r="A25" s="79"/>
      <c r="B25" s="22" t="s">
        <v>173</v>
      </c>
      <c r="C25" s="23" t="s">
        <v>28</v>
      </c>
      <c r="D25" s="23">
        <v>0.19</v>
      </c>
      <c r="E25" s="29"/>
      <c r="F25" s="29">
        <v>21000</v>
      </c>
      <c r="G25" s="29"/>
      <c r="H25" s="20">
        <f t="shared" si="0"/>
        <v>0</v>
      </c>
      <c r="I25" s="20">
        <f t="shared" si="1"/>
        <v>3990</v>
      </c>
      <c r="J25" s="20">
        <f t="shared" si="2"/>
        <v>0</v>
      </c>
      <c r="K25" s="20">
        <f t="shared" si="3"/>
        <v>3990</v>
      </c>
    </row>
    <row r="26" spans="1:11" ht="18.75" x14ac:dyDescent="0.25">
      <c r="A26" s="79"/>
      <c r="B26" s="22" t="s">
        <v>174</v>
      </c>
      <c r="C26" s="23" t="s">
        <v>16</v>
      </c>
      <c r="D26" s="23">
        <v>1</v>
      </c>
      <c r="E26" s="29"/>
      <c r="F26" s="29"/>
      <c r="G26" s="29">
        <v>17000</v>
      </c>
      <c r="H26" s="20">
        <f t="shared" si="0"/>
        <v>0</v>
      </c>
      <c r="I26" s="20">
        <f t="shared" si="1"/>
        <v>0</v>
      </c>
      <c r="J26" s="20">
        <f t="shared" si="2"/>
        <v>17000</v>
      </c>
      <c r="K26" s="20">
        <f t="shared" si="3"/>
        <v>17000</v>
      </c>
    </row>
    <row r="27" spans="1:11" ht="18.75" x14ac:dyDescent="0.25">
      <c r="A27" s="79"/>
      <c r="B27" s="22" t="s">
        <v>175</v>
      </c>
      <c r="C27" s="23" t="s">
        <v>72</v>
      </c>
      <c r="D27" s="23">
        <v>40</v>
      </c>
      <c r="E27" s="29"/>
      <c r="F27" s="29">
        <v>910</v>
      </c>
      <c r="G27" s="29"/>
      <c r="H27" s="20">
        <f t="shared" si="0"/>
        <v>0</v>
      </c>
      <c r="I27" s="20">
        <f t="shared" si="1"/>
        <v>36400</v>
      </c>
      <c r="J27" s="20">
        <f t="shared" si="2"/>
        <v>0</v>
      </c>
      <c r="K27" s="20">
        <f t="shared" si="3"/>
        <v>36400</v>
      </c>
    </row>
    <row r="28" spans="1:11" ht="18.75" x14ac:dyDescent="0.25">
      <c r="A28" s="79"/>
      <c r="B28" s="22" t="s">
        <v>176</v>
      </c>
      <c r="C28" s="23" t="s">
        <v>177</v>
      </c>
      <c r="D28" s="23">
        <v>15</v>
      </c>
      <c r="E28" s="29"/>
      <c r="F28" s="29">
        <v>2630</v>
      </c>
      <c r="G28" s="29"/>
      <c r="H28" s="20">
        <f t="shared" si="0"/>
        <v>0</v>
      </c>
      <c r="I28" s="20">
        <f t="shared" si="1"/>
        <v>39450</v>
      </c>
      <c r="J28" s="20">
        <f t="shared" si="2"/>
        <v>0</v>
      </c>
      <c r="K28" s="20">
        <f t="shared" si="3"/>
        <v>39450</v>
      </c>
    </row>
    <row r="29" spans="1:11" ht="18.75" x14ac:dyDescent="0.25">
      <c r="A29" s="79"/>
      <c r="B29" s="22" t="s">
        <v>178</v>
      </c>
      <c r="C29" s="23" t="s">
        <v>36</v>
      </c>
      <c r="D29" s="23">
        <v>125</v>
      </c>
      <c r="E29" s="29"/>
      <c r="F29" s="29">
        <v>47</v>
      </c>
      <c r="G29" s="29"/>
      <c r="H29" s="20">
        <f t="shared" si="0"/>
        <v>0</v>
      </c>
      <c r="I29" s="20">
        <f t="shared" si="1"/>
        <v>5875</v>
      </c>
      <c r="J29" s="20">
        <f t="shared" si="2"/>
        <v>0</v>
      </c>
      <c r="K29" s="20">
        <f t="shared" si="3"/>
        <v>5875</v>
      </c>
    </row>
    <row r="30" spans="1:11" ht="18.75" x14ac:dyDescent="0.25">
      <c r="A30" s="79"/>
      <c r="B30" s="22" t="s">
        <v>179</v>
      </c>
      <c r="C30" s="23" t="s">
        <v>36</v>
      </c>
      <c r="D30" s="23">
        <v>250</v>
      </c>
      <c r="E30" s="29"/>
      <c r="F30" s="29">
        <v>21</v>
      </c>
      <c r="G30" s="29"/>
      <c r="H30" s="20">
        <f t="shared" si="0"/>
        <v>0</v>
      </c>
      <c r="I30" s="20">
        <f t="shared" si="1"/>
        <v>5250</v>
      </c>
      <c r="J30" s="20">
        <f t="shared" si="2"/>
        <v>0</v>
      </c>
      <c r="K30" s="20">
        <f t="shared" si="3"/>
        <v>5250</v>
      </c>
    </row>
    <row r="31" spans="1:11" ht="18.75" x14ac:dyDescent="0.25">
      <c r="A31" s="79"/>
      <c r="B31" s="22" t="s">
        <v>180</v>
      </c>
      <c r="C31" s="23" t="s">
        <v>36</v>
      </c>
      <c r="D31" s="23">
        <v>1800</v>
      </c>
      <c r="E31" s="29"/>
      <c r="F31" s="29">
        <v>3</v>
      </c>
      <c r="G31" s="29"/>
      <c r="H31" s="20">
        <f t="shared" si="0"/>
        <v>0</v>
      </c>
      <c r="I31" s="20">
        <f t="shared" si="1"/>
        <v>5400</v>
      </c>
      <c r="J31" s="20">
        <f t="shared" si="2"/>
        <v>0</v>
      </c>
      <c r="K31" s="20">
        <f t="shared" si="3"/>
        <v>5400</v>
      </c>
    </row>
    <row r="32" spans="1:11" ht="18.75" x14ac:dyDescent="0.25">
      <c r="A32" s="79"/>
      <c r="B32" s="22" t="s">
        <v>181</v>
      </c>
      <c r="C32" s="23" t="s">
        <v>36</v>
      </c>
      <c r="D32" s="23">
        <v>1500</v>
      </c>
      <c r="E32" s="29"/>
      <c r="F32" s="29">
        <v>2</v>
      </c>
      <c r="G32" s="29"/>
      <c r="H32" s="20">
        <f t="shared" si="0"/>
        <v>0</v>
      </c>
      <c r="I32" s="20">
        <f t="shared" si="1"/>
        <v>3000</v>
      </c>
      <c r="J32" s="20">
        <f t="shared" si="2"/>
        <v>0</v>
      </c>
      <c r="K32" s="20">
        <f t="shared" si="3"/>
        <v>3000</v>
      </c>
    </row>
    <row r="33" spans="1:11" ht="18.75" x14ac:dyDescent="0.25">
      <c r="A33" s="79"/>
      <c r="B33" s="80" t="s">
        <v>182</v>
      </c>
      <c r="C33" s="23" t="s">
        <v>26</v>
      </c>
      <c r="D33" s="23">
        <v>120</v>
      </c>
      <c r="E33" s="29"/>
      <c r="F33" s="29">
        <v>667</v>
      </c>
      <c r="G33" s="29"/>
      <c r="H33" s="20">
        <f t="shared" si="0"/>
        <v>0</v>
      </c>
      <c r="I33" s="20">
        <f t="shared" si="1"/>
        <v>80040</v>
      </c>
      <c r="J33" s="20">
        <f t="shared" si="2"/>
        <v>0</v>
      </c>
      <c r="K33" s="20">
        <f t="shared" si="3"/>
        <v>80040</v>
      </c>
    </row>
    <row r="34" spans="1:11" ht="18.75" x14ac:dyDescent="0.25">
      <c r="A34" s="79"/>
      <c r="B34" s="22" t="s">
        <v>183</v>
      </c>
      <c r="C34" s="81" t="s">
        <v>177</v>
      </c>
      <c r="D34" s="81">
        <v>3</v>
      </c>
      <c r="E34" s="29"/>
      <c r="F34" s="29">
        <v>9180</v>
      </c>
      <c r="G34" s="29"/>
      <c r="H34" s="20">
        <f t="shared" si="0"/>
        <v>0</v>
      </c>
      <c r="I34" s="20">
        <f t="shared" si="1"/>
        <v>27540</v>
      </c>
      <c r="J34" s="20">
        <f t="shared" si="2"/>
        <v>0</v>
      </c>
      <c r="K34" s="20">
        <f t="shared" si="3"/>
        <v>27540</v>
      </c>
    </row>
    <row r="35" spans="1:11" ht="18.75" x14ac:dyDescent="0.25">
      <c r="A35" s="79"/>
      <c r="B35" s="22" t="s">
        <v>184</v>
      </c>
      <c r="C35" s="23" t="s">
        <v>36</v>
      </c>
      <c r="D35" s="23">
        <v>4</v>
      </c>
      <c r="E35" s="29"/>
      <c r="F35" s="29">
        <v>6708.75</v>
      </c>
      <c r="G35" s="29"/>
      <c r="H35" s="20">
        <f t="shared" si="0"/>
        <v>0</v>
      </c>
      <c r="I35" s="20">
        <f t="shared" si="1"/>
        <v>26835</v>
      </c>
      <c r="J35" s="20">
        <f t="shared" si="2"/>
        <v>0</v>
      </c>
      <c r="K35" s="20">
        <f t="shared" si="3"/>
        <v>26835</v>
      </c>
    </row>
    <row r="36" spans="1:11" ht="18.75" x14ac:dyDescent="0.25">
      <c r="A36" s="79"/>
      <c r="B36" s="22" t="s">
        <v>185</v>
      </c>
      <c r="C36" s="23" t="s">
        <v>36</v>
      </c>
      <c r="D36" s="23">
        <v>40</v>
      </c>
      <c r="E36" s="29"/>
      <c r="F36" s="29">
        <v>590</v>
      </c>
      <c r="G36" s="29"/>
      <c r="H36" s="20">
        <f t="shared" si="0"/>
        <v>0</v>
      </c>
      <c r="I36" s="20">
        <f t="shared" si="1"/>
        <v>23600</v>
      </c>
      <c r="J36" s="20">
        <f t="shared" si="2"/>
        <v>0</v>
      </c>
      <c r="K36" s="20">
        <f t="shared" si="3"/>
        <v>23600</v>
      </c>
    </row>
    <row r="37" spans="1:11" ht="18.75" x14ac:dyDescent="0.25">
      <c r="A37" s="79"/>
      <c r="B37" s="22" t="s">
        <v>186</v>
      </c>
      <c r="C37" s="23" t="s">
        <v>36</v>
      </c>
      <c r="D37" s="23">
        <v>53</v>
      </c>
      <c r="E37" s="29"/>
      <c r="F37" s="29">
        <v>495</v>
      </c>
      <c r="G37" s="29"/>
      <c r="H37" s="20">
        <f t="shared" si="0"/>
        <v>0</v>
      </c>
      <c r="I37" s="20">
        <f t="shared" si="1"/>
        <v>26235</v>
      </c>
      <c r="J37" s="20">
        <f t="shared" si="2"/>
        <v>0</v>
      </c>
      <c r="K37" s="20">
        <f t="shared" si="3"/>
        <v>26235</v>
      </c>
    </row>
    <row r="38" spans="1:11" ht="18.75" x14ac:dyDescent="0.25">
      <c r="A38" s="9">
        <v>6</v>
      </c>
      <c r="B38" s="10" t="s">
        <v>199</v>
      </c>
      <c r="C38" s="12" t="s">
        <v>46</v>
      </c>
      <c r="D38" s="12">
        <v>18</v>
      </c>
      <c r="E38" s="14">
        <v>500</v>
      </c>
      <c r="F38" s="14"/>
      <c r="G38" s="14"/>
      <c r="H38" s="14">
        <f t="shared" si="0"/>
        <v>9000</v>
      </c>
      <c r="I38" s="14">
        <f t="shared" si="1"/>
        <v>0</v>
      </c>
      <c r="J38" s="14">
        <f t="shared" si="2"/>
        <v>0</v>
      </c>
      <c r="K38" s="14">
        <f t="shared" si="3"/>
        <v>9000</v>
      </c>
    </row>
    <row r="39" spans="1:11" ht="18.75" x14ac:dyDescent="0.25">
      <c r="A39" s="79"/>
      <c r="B39" s="22" t="s">
        <v>187</v>
      </c>
      <c r="C39" s="23" t="s">
        <v>36</v>
      </c>
      <c r="D39" s="23">
        <v>3</v>
      </c>
      <c r="E39" s="29"/>
      <c r="F39" s="29">
        <v>664</v>
      </c>
      <c r="G39" s="29"/>
      <c r="H39" s="20">
        <f t="shared" si="0"/>
        <v>0</v>
      </c>
      <c r="I39" s="20">
        <f t="shared" si="1"/>
        <v>1992</v>
      </c>
      <c r="J39" s="20">
        <f t="shared" si="2"/>
        <v>0</v>
      </c>
      <c r="K39" s="20">
        <f t="shared" si="3"/>
        <v>1992</v>
      </c>
    </row>
    <row r="40" spans="1:11" ht="18.75" x14ac:dyDescent="0.3">
      <c r="A40" s="28"/>
      <c r="B40" s="25" t="s">
        <v>188</v>
      </c>
      <c r="C40" s="28" t="s">
        <v>36</v>
      </c>
      <c r="D40" s="28">
        <v>32</v>
      </c>
      <c r="E40" s="29"/>
      <c r="F40" s="29">
        <v>261</v>
      </c>
      <c r="G40" s="29"/>
      <c r="H40" s="20">
        <f t="shared" si="0"/>
        <v>0</v>
      </c>
      <c r="I40" s="20">
        <f t="shared" si="1"/>
        <v>8352</v>
      </c>
      <c r="J40" s="20">
        <f t="shared" si="2"/>
        <v>0</v>
      </c>
      <c r="K40" s="20">
        <f t="shared" si="3"/>
        <v>8352</v>
      </c>
    </row>
    <row r="41" spans="1:11" ht="18.75" x14ac:dyDescent="0.3">
      <c r="A41" s="28"/>
      <c r="B41" s="27" t="s">
        <v>189</v>
      </c>
      <c r="C41" s="28" t="s">
        <v>36</v>
      </c>
      <c r="D41" s="28">
        <v>4</v>
      </c>
      <c r="E41" s="29"/>
      <c r="F41" s="29">
        <v>609</v>
      </c>
      <c r="G41" s="29"/>
      <c r="H41" s="20">
        <f t="shared" si="0"/>
        <v>0</v>
      </c>
      <c r="I41" s="20">
        <f t="shared" si="1"/>
        <v>2436</v>
      </c>
      <c r="J41" s="20">
        <f t="shared" si="2"/>
        <v>0</v>
      </c>
      <c r="K41" s="20">
        <f t="shared" si="3"/>
        <v>2436</v>
      </c>
    </row>
    <row r="42" spans="1:11" ht="18.75" x14ac:dyDescent="0.25">
      <c r="A42" s="28"/>
      <c r="B42" s="22" t="s">
        <v>190</v>
      </c>
      <c r="C42" s="23" t="s">
        <v>36</v>
      </c>
      <c r="D42" s="23">
        <v>6</v>
      </c>
      <c r="E42" s="29"/>
      <c r="F42" s="29">
        <v>208</v>
      </c>
      <c r="G42" s="29"/>
      <c r="H42" s="20">
        <f t="shared" si="0"/>
        <v>0</v>
      </c>
      <c r="I42" s="20">
        <f t="shared" si="1"/>
        <v>1248</v>
      </c>
      <c r="J42" s="20">
        <f t="shared" si="2"/>
        <v>0</v>
      </c>
      <c r="K42" s="20">
        <f t="shared" si="3"/>
        <v>1248</v>
      </c>
    </row>
    <row r="43" spans="1:11" ht="18.75" x14ac:dyDescent="0.25">
      <c r="A43" s="28"/>
      <c r="B43" s="22" t="s">
        <v>191</v>
      </c>
      <c r="C43" s="23" t="s">
        <v>36</v>
      </c>
      <c r="D43" s="23">
        <v>3</v>
      </c>
      <c r="E43" s="29"/>
      <c r="F43" s="29">
        <v>380</v>
      </c>
      <c r="G43" s="29"/>
      <c r="H43" s="20">
        <f t="shared" si="0"/>
        <v>0</v>
      </c>
      <c r="I43" s="20">
        <f t="shared" si="1"/>
        <v>1140</v>
      </c>
      <c r="J43" s="20">
        <f t="shared" si="2"/>
        <v>0</v>
      </c>
      <c r="K43" s="20">
        <f t="shared" si="3"/>
        <v>1140</v>
      </c>
    </row>
    <row r="44" spans="1:11" ht="18.75" x14ac:dyDescent="0.25">
      <c r="A44" s="28"/>
      <c r="B44" s="22" t="s">
        <v>192</v>
      </c>
      <c r="C44" s="23" t="s">
        <v>36</v>
      </c>
      <c r="D44" s="23">
        <v>4</v>
      </c>
      <c r="E44" s="29"/>
      <c r="F44" s="29">
        <v>324</v>
      </c>
      <c r="G44" s="29"/>
      <c r="H44" s="20">
        <f t="shared" si="0"/>
        <v>0</v>
      </c>
      <c r="I44" s="20">
        <f t="shared" si="1"/>
        <v>1296</v>
      </c>
      <c r="J44" s="20">
        <f t="shared" si="2"/>
        <v>0</v>
      </c>
      <c r="K44" s="20">
        <f t="shared" si="3"/>
        <v>1296</v>
      </c>
    </row>
    <row r="45" spans="1:11" ht="18.75" x14ac:dyDescent="0.25">
      <c r="A45" s="28"/>
      <c r="B45" s="22" t="s">
        <v>193</v>
      </c>
      <c r="C45" s="23" t="s">
        <v>36</v>
      </c>
      <c r="D45" s="23">
        <v>1</v>
      </c>
      <c r="E45" s="29"/>
      <c r="F45" s="29">
        <v>523</v>
      </c>
      <c r="G45" s="29"/>
      <c r="H45" s="20">
        <f t="shared" si="0"/>
        <v>0</v>
      </c>
      <c r="I45" s="20">
        <f t="shared" si="1"/>
        <v>523</v>
      </c>
      <c r="J45" s="20">
        <f t="shared" si="2"/>
        <v>0</v>
      </c>
      <c r="K45" s="20">
        <f t="shared" si="3"/>
        <v>523</v>
      </c>
    </row>
    <row r="46" spans="1:11" ht="18.75" x14ac:dyDescent="0.25">
      <c r="A46" s="28"/>
      <c r="B46" s="22" t="s">
        <v>194</v>
      </c>
      <c r="C46" s="23" t="s">
        <v>195</v>
      </c>
      <c r="D46" s="23">
        <v>1</v>
      </c>
      <c r="E46" s="29"/>
      <c r="F46" s="29">
        <v>15000</v>
      </c>
      <c r="G46" s="29"/>
      <c r="H46" s="20">
        <f t="shared" si="0"/>
        <v>0</v>
      </c>
      <c r="I46" s="20">
        <f t="shared" si="1"/>
        <v>15000</v>
      </c>
      <c r="J46" s="20">
        <f t="shared" si="2"/>
        <v>0</v>
      </c>
      <c r="K46" s="20">
        <f t="shared" si="3"/>
        <v>15000</v>
      </c>
    </row>
    <row r="47" spans="1:11" ht="18.75" x14ac:dyDescent="0.3">
      <c r="A47" s="157">
        <v>7</v>
      </c>
      <c r="B47" s="116" t="s">
        <v>323</v>
      </c>
      <c r="C47" s="92" t="s">
        <v>28</v>
      </c>
      <c r="D47" s="92">
        <v>4</v>
      </c>
      <c r="E47" s="111">
        <v>1200</v>
      </c>
      <c r="F47" s="111"/>
      <c r="G47" s="111"/>
      <c r="H47" s="158">
        <f t="shared" si="0"/>
        <v>4800</v>
      </c>
      <c r="I47" s="158">
        <f t="shared" si="1"/>
        <v>0</v>
      </c>
      <c r="J47" s="158">
        <f t="shared" si="2"/>
        <v>0</v>
      </c>
      <c r="K47" s="158">
        <f t="shared" si="3"/>
        <v>4800</v>
      </c>
    </row>
    <row r="48" spans="1:11" ht="18.75" x14ac:dyDescent="0.3">
      <c r="A48" s="157"/>
      <c r="B48" s="113" t="s">
        <v>324</v>
      </c>
      <c r="C48" s="114" t="s">
        <v>36</v>
      </c>
      <c r="D48" s="114">
        <v>0.5</v>
      </c>
      <c r="E48" s="115"/>
      <c r="F48" s="115"/>
      <c r="G48" s="115">
        <v>12000</v>
      </c>
      <c r="H48" s="20">
        <f t="shared" si="0"/>
        <v>0</v>
      </c>
      <c r="I48" s="20">
        <f t="shared" si="1"/>
        <v>0</v>
      </c>
      <c r="J48" s="20">
        <f t="shared" si="2"/>
        <v>6000</v>
      </c>
      <c r="K48" s="20">
        <f t="shared" si="3"/>
        <v>6000</v>
      </c>
    </row>
    <row r="49" spans="1:11" ht="18.75" x14ac:dyDescent="0.3">
      <c r="A49" s="38"/>
      <c r="B49" s="39" t="s">
        <v>97</v>
      </c>
      <c r="C49" s="40"/>
      <c r="D49" s="40"/>
      <c r="E49" s="39"/>
      <c r="F49" s="39"/>
      <c r="G49" s="39"/>
      <c r="H49" s="41">
        <f>SUM(H10:H48)</f>
        <v>461920</v>
      </c>
      <c r="I49" s="41">
        <f t="shared" ref="I49:K49" si="4">SUM(I10:I48)</f>
        <v>423837</v>
      </c>
      <c r="J49" s="41">
        <f t="shared" si="4"/>
        <v>37000</v>
      </c>
      <c r="K49" s="41">
        <f t="shared" si="4"/>
        <v>922757</v>
      </c>
    </row>
    <row r="50" spans="1:11" ht="18.75" x14ac:dyDescent="0.3">
      <c r="A50" s="42"/>
      <c r="B50" s="43" t="s">
        <v>104</v>
      </c>
      <c r="C50" s="44">
        <v>0.1</v>
      </c>
      <c r="D50" s="45"/>
      <c r="E50" s="43"/>
      <c r="F50" s="43"/>
      <c r="G50" s="43"/>
      <c r="H50" s="43"/>
      <c r="I50" s="46"/>
      <c r="J50" s="47"/>
      <c r="K50" s="47">
        <f>H49*C50</f>
        <v>46192</v>
      </c>
    </row>
    <row r="51" spans="1:11" ht="18.75" x14ac:dyDescent="0.3">
      <c r="A51" s="42"/>
      <c r="B51" s="43" t="s">
        <v>105</v>
      </c>
      <c r="C51" s="44">
        <v>0.15</v>
      </c>
      <c r="D51" s="45"/>
      <c r="E51" s="43"/>
      <c r="F51" s="43"/>
      <c r="G51" s="43"/>
      <c r="H51" s="43"/>
      <c r="I51" s="46"/>
      <c r="J51" s="47"/>
      <c r="K51" s="47">
        <f>H49*C51</f>
        <v>69288</v>
      </c>
    </row>
    <row r="52" spans="1:11" ht="18.75" x14ac:dyDescent="0.3">
      <c r="A52" s="43"/>
      <c r="B52" s="48" t="s">
        <v>98</v>
      </c>
      <c r="C52" s="48"/>
      <c r="D52" s="48"/>
      <c r="E52" s="48"/>
      <c r="F52" s="48"/>
      <c r="G52" s="48"/>
      <c r="H52" s="48"/>
      <c r="I52" s="48"/>
      <c r="J52" s="48"/>
      <c r="K52" s="49">
        <f>K51+K50+K49</f>
        <v>1038237</v>
      </c>
    </row>
    <row r="53" spans="1:11" ht="18.75" x14ac:dyDescent="0.3">
      <c r="A53" s="43"/>
      <c r="B53" s="48"/>
      <c r="C53" s="48"/>
      <c r="D53" s="48"/>
      <c r="E53" s="48"/>
      <c r="F53" s="48"/>
      <c r="G53" s="48"/>
      <c r="H53" s="48"/>
      <c r="I53" s="48"/>
      <c r="J53" s="48"/>
      <c r="K53" s="49"/>
    </row>
    <row r="54" spans="1:11" ht="18.75" x14ac:dyDescent="0.3">
      <c r="A54" s="43"/>
      <c r="B54" s="48"/>
      <c r="C54" s="1"/>
      <c r="D54" s="1"/>
      <c r="E54" s="1"/>
      <c r="F54" s="1"/>
      <c r="G54" s="48"/>
      <c r="H54" s="1"/>
      <c r="I54" s="50"/>
      <c r="J54" s="1"/>
      <c r="K54" s="1"/>
    </row>
    <row r="55" spans="1:11" ht="18.75" x14ac:dyDescent="0.3">
      <c r="A55" s="48"/>
      <c r="B55" s="48" t="s">
        <v>99</v>
      </c>
      <c r="C55" s="48"/>
      <c r="D55" s="48"/>
      <c r="E55" s="51"/>
      <c r="F55" s="48"/>
      <c r="G55" s="52" t="s">
        <v>100</v>
      </c>
      <c r="H55" s="52"/>
      <c r="I55" s="52"/>
      <c r="J55" s="52"/>
      <c r="K55" s="48"/>
    </row>
    <row r="56" spans="1:11" ht="18.75" x14ac:dyDescent="0.3">
      <c r="A56" s="48"/>
      <c r="B56" s="53"/>
      <c r="C56" s="48"/>
      <c r="D56" s="48"/>
      <c r="E56" s="48"/>
      <c r="F56" s="48"/>
      <c r="G56" s="52"/>
      <c r="H56" s="48"/>
      <c r="I56" s="48"/>
      <c r="J56" s="48"/>
      <c r="K56" s="48"/>
    </row>
    <row r="57" spans="1:11" ht="18.75" x14ac:dyDescent="0.3">
      <c r="A57" s="48"/>
      <c r="B57" s="54" t="s">
        <v>198</v>
      </c>
      <c r="C57" s="48"/>
      <c r="D57" s="48"/>
      <c r="E57" s="48"/>
      <c r="F57" s="48"/>
      <c r="G57" s="52" t="s">
        <v>196</v>
      </c>
      <c r="H57" s="48"/>
      <c r="I57" s="48"/>
      <c r="J57" s="48"/>
      <c r="K57" s="48"/>
    </row>
    <row r="58" spans="1:11" ht="18.75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.75" x14ac:dyDescent="0.3">
      <c r="A59" s="3"/>
      <c r="B59" s="243" t="s">
        <v>156</v>
      </c>
      <c r="C59" s="243"/>
      <c r="D59" s="243"/>
      <c r="E59" s="243"/>
      <c r="F59" s="3"/>
      <c r="G59" s="3"/>
      <c r="H59" s="3"/>
      <c r="I59" s="3"/>
      <c r="J59" s="3"/>
      <c r="K59" s="3"/>
    </row>
  </sheetData>
  <mergeCells count="9">
    <mergeCell ref="B59:E59"/>
    <mergeCell ref="B4:K4"/>
    <mergeCell ref="A5:K5"/>
    <mergeCell ref="A7:A8"/>
    <mergeCell ref="B7:B8"/>
    <mergeCell ref="C7:C8"/>
    <mergeCell ref="D7:D8"/>
    <mergeCell ref="E7:G7"/>
    <mergeCell ref="H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opLeftCell="A64" workbookViewId="0">
      <selection activeCell="E75" sqref="E75"/>
    </sheetView>
  </sheetViews>
  <sheetFormatPr defaultColWidth="11" defaultRowHeight="15.75" x14ac:dyDescent="0.25"/>
  <sheetData>
    <row r="2" spans="1:1" ht="18.75" x14ac:dyDescent="0.3">
      <c r="A2" s="2" t="s">
        <v>0</v>
      </c>
    </row>
    <row r="3" spans="1:1" ht="18.75" x14ac:dyDescent="0.3">
      <c r="A3" s="2" t="s">
        <v>1</v>
      </c>
    </row>
    <row r="4" spans="1:1" ht="18.75" x14ac:dyDescent="0.3">
      <c r="A4" s="2" t="s">
        <v>271</v>
      </c>
    </row>
    <row r="18" spans="1:12" x14ac:dyDescent="0.25">
      <c r="A18" s="84" t="s">
        <v>205</v>
      </c>
      <c r="E18" s="84" t="s">
        <v>213</v>
      </c>
      <c r="I18" s="84" t="s">
        <v>219</v>
      </c>
      <c r="L18" s="84" t="s">
        <v>226</v>
      </c>
    </row>
    <row r="19" spans="1:12" x14ac:dyDescent="0.25">
      <c r="A19" s="84" t="s">
        <v>206</v>
      </c>
      <c r="E19" s="84" t="s">
        <v>214</v>
      </c>
      <c r="I19" s="84" t="s">
        <v>220</v>
      </c>
      <c r="L19" s="84" t="s">
        <v>214</v>
      </c>
    </row>
    <row r="20" spans="1:12" x14ac:dyDescent="0.25">
      <c r="A20" s="84" t="s">
        <v>207</v>
      </c>
      <c r="E20" s="84" t="s">
        <v>207</v>
      </c>
      <c r="I20" s="84" t="s">
        <v>221</v>
      </c>
      <c r="L20" s="84" t="s">
        <v>207</v>
      </c>
    </row>
    <row r="21" spans="1:12" x14ac:dyDescent="0.25">
      <c r="A21" s="84" t="s">
        <v>208</v>
      </c>
      <c r="E21" s="84" t="s">
        <v>208</v>
      </c>
      <c r="I21" s="84" t="s">
        <v>208</v>
      </c>
      <c r="L21" s="84" t="s">
        <v>208</v>
      </c>
    </row>
    <row r="22" spans="1:12" x14ac:dyDescent="0.25">
      <c r="A22" s="84" t="s">
        <v>209</v>
      </c>
      <c r="E22" s="84" t="s">
        <v>215</v>
      </c>
      <c r="I22" s="84" t="s">
        <v>222</v>
      </c>
      <c r="L22" s="84" t="s">
        <v>215</v>
      </c>
    </row>
    <row r="23" spans="1:12" x14ac:dyDescent="0.25">
      <c r="A23" s="84" t="s">
        <v>210</v>
      </c>
      <c r="E23" s="84" t="s">
        <v>216</v>
      </c>
      <c r="I23" s="84" t="s">
        <v>223</v>
      </c>
      <c r="L23" s="84" t="s">
        <v>216</v>
      </c>
    </row>
    <row r="24" spans="1:12" x14ac:dyDescent="0.25">
      <c r="A24" s="84" t="s">
        <v>211</v>
      </c>
      <c r="E24" s="84" t="s">
        <v>217</v>
      </c>
      <c r="I24" s="84" t="s">
        <v>224</v>
      </c>
      <c r="L24" s="84" t="s">
        <v>217</v>
      </c>
    </row>
    <row r="25" spans="1:12" x14ac:dyDescent="0.25">
      <c r="A25" s="84" t="s">
        <v>212</v>
      </c>
      <c r="E25" s="84" t="s">
        <v>218</v>
      </c>
      <c r="I25" s="84" t="s">
        <v>225</v>
      </c>
      <c r="L25" s="84" t="s">
        <v>227</v>
      </c>
    </row>
    <row r="40" spans="1:14" x14ac:dyDescent="0.25">
      <c r="A40" s="84" t="s">
        <v>228</v>
      </c>
      <c r="D40" s="84" t="s">
        <v>235</v>
      </c>
      <c r="H40" s="84" t="s">
        <v>241</v>
      </c>
      <c r="K40" s="84" t="s">
        <v>247</v>
      </c>
      <c r="N40" s="84" t="s">
        <v>253</v>
      </c>
    </row>
    <row r="41" spans="1:14" x14ac:dyDescent="0.25">
      <c r="A41" s="84" t="s">
        <v>229</v>
      </c>
      <c r="D41" s="84" t="s">
        <v>214</v>
      </c>
      <c r="H41" s="84" t="s">
        <v>242</v>
      </c>
      <c r="K41" s="84" t="s">
        <v>214</v>
      </c>
      <c r="N41" s="84" t="s">
        <v>214</v>
      </c>
    </row>
    <row r="42" spans="1:14" x14ac:dyDescent="0.25">
      <c r="A42" s="84" t="s">
        <v>230</v>
      </c>
      <c r="D42" s="84" t="s">
        <v>236</v>
      </c>
      <c r="H42" s="84" t="s">
        <v>243</v>
      </c>
      <c r="K42" s="84" t="s">
        <v>248</v>
      </c>
      <c r="N42" s="84" t="s">
        <v>248</v>
      </c>
    </row>
    <row r="43" spans="1:14" x14ac:dyDescent="0.25">
      <c r="A43" s="84" t="s">
        <v>208</v>
      </c>
      <c r="D43" s="84" t="s">
        <v>237</v>
      </c>
      <c r="H43" s="84" t="s">
        <v>244</v>
      </c>
      <c r="K43" s="84" t="s">
        <v>249</v>
      </c>
      <c r="N43" s="84" t="s">
        <v>254</v>
      </c>
    </row>
    <row r="44" spans="1:14" x14ac:dyDescent="0.25">
      <c r="A44" s="84" t="s">
        <v>231</v>
      </c>
      <c r="D44" s="84" t="s">
        <v>238</v>
      </c>
      <c r="H44" s="84" t="s">
        <v>223</v>
      </c>
      <c r="K44" s="84" t="s">
        <v>250</v>
      </c>
      <c r="N44" s="84" t="s">
        <v>255</v>
      </c>
    </row>
    <row r="45" spans="1:14" x14ac:dyDescent="0.25">
      <c r="A45" s="84" t="s">
        <v>232</v>
      </c>
      <c r="D45" s="84" t="s">
        <v>239</v>
      </c>
      <c r="H45" s="84" t="s">
        <v>245</v>
      </c>
      <c r="K45" s="84" t="s">
        <v>251</v>
      </c>
      <c r="N45" s="84" t="s">
        <v>256</v>
      </c>
    </row>
    <row r="46" spans="1:14" x14ac:dyDescent="0.25">
      <c r="A46" s="84" t="s">
        <v>233</v>
      </c>
      <c r="D46" s="84" t="s">
        <v>240</v>
      </c>
      <c r="H46" s="84" t="s">
        <v>246</v>
      </c>
      <c r="K46" s="84" t="s">
        <v>252</v>
      </c>
      <c r="N46" s="84" t="s">
        <v>257</v>
      </c>
    </row>
    <row r="47" spans="1:14" x14ac:dyDescent="0.25">
      <c r="A47" s="84" t="s">
        <v>234</v>
      </c>
    </row>
    <row r="62" spans="1:15" ht="16.5" x14ac:dyDescent="0.25">
      <c r="A62" s="250" t="s">
        <v>258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</row>
    <row r="63" spans="1:15" x14ac:dyDescent="0.25">
      <c r="A63" s="82"/>
    </row>
    <row r="64" spans="1:15" ht="33" customHeight="1" x14ac:dyDescent="0.25">
      <c r="A64" s="248" t="s">
        <v>259</v>
      </c>
      <c r="B64" s="248"/>
      <c r="C64" s="248"/>
      <c r="D64" s="248"/>
      <c r="E64" s="248" t="s">
        <v>260</v>
      </c>
      <c r="F64" s="248"/>
      <c r="G64" s="248"/>
    </row>
    <row r="65" spans="1:15" ht="33" customHeight="1" x14ac:dyDescent="0.25">
      <c r="A65" s="248" t="s">
        <v>261</v>
      </c>
      <c r="B65" s="248"/>
      <c r="C65" s="248"/>
      <c r="D65" s="248"/>
      <c r="E65" s="248" t="s">
        <v>262</v>
      </c>
      <c r="F65" s="248"/>
      <c r="G65" s="248"/>
    </row>
    <row r="66" spans="1:15" ht="33" customHeight="1" x14ac:dyDescent="0.25">
      <c r="A66" s="248" t="s">
        <v>263</v>
      </c>
      <c r="B66" s="248"/>
      <c r="C66" s="248"/>
      <c r="D66" s="248"/>
      <c r="E66" s="248" t="s">
        <v>264</v>
      </c>
      <c r="F66" s="248"/>
      <c r="G66" s="248"/>
    </row>
    <row r="67" spans="1:15" ht="33" customHeight="1" x14ac:dyDescent="0.25">
      <c r="A67" s="248" t="s">
        <v>265</v>
      </c>
      <c r="B67" s="248"/>
      <c r="C67" s="248"/>
      <c r="D67" s="248"/>
      <c r="E67" s="248" t="s">
        <v>266</v>
      </c>
      <c r="F67" s="248"/>
      <c r="G67" s="248"/>
    </row>
    <row r="68" spans="1:15" ht="33" customHeight="1" x14ac:dyDescent="0.25">
      <c r="A68" s="248" t="s">
        <v>272</v>
      </c>
      <c r="B68" s="248"/>
      <c r="C68" s="248"/>
      <c r="D68" s="248"/>
      <c r="E68" s="249">
        <v>1162000</v>
      </c>
      <c r="F68" s="249"/>
      <c r="G68" s="249"/>
    </row>
    <row r="69" spans="1:15" ht="33" customHeight="1" x14ac:dyDescent="0.25">
      <c r="A69" s="248" t="s">
        <v>267</v>
      </c>
      <c r="B69" s="248"/>
      <c r="C69" s="248"/>
      <c r="D69" s="248"/>
      <c r="E69" s="249">
        <v>90100</v>
      </c>
      <c r="F69" s="249"/>
      <c r="G69" s="249"/>
    </row>
    <row r="70" spans="1:15" ht="33" customHeight="1" x14ac:dyDescent="0.25">
      <c r="A70" s="248" t="s">
        <v>268</v>
      </c>
      <c r="B70" s="248"/>
      <c r="C70" s="248"/>
      <c r="D70" s="248"/>
      <c r="E70" s="249" t="s">
        <v>269</v>
      </c>
      <c r="F70" s="249"/>
      <c r="G70" s="249"/>
    </row>
    <row r="71" spans="1:15" ht="17.25" x14ac:dyDescent="0.3">
      <c r="A71" s="85"/>
      <c r="B71" s="58"/>
      <c r="C71" s="58"/>
      <c r="D71" s="58"/>
      <c r="E71" s="58"/>
      <c r="F71" s="58"/>
    </row>
    <row r="72" spans="1:15" ht="32.1" customHeight="1" x14ac:dyDescent="0.25">
      <c r="A72" s="247" t="s">
        <v>270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</row>
    <row r="73" spans="1:15" x14ac:dyDescent="0.25">
      <c r="A73" s="82"/>
    </row>
    <row r="74" spans="1:15" x14ac:dyDescent="0.25">
      <c r="A74" s="82"/>
    </row>
  </sheetData>
  <mergeCells count="16">
    <mergeCell ref="A62:O62"/>
    <mergeCell ref="A64:D64"/>
    <mergeCell ref="A65:D65"/>
    <mergeCell ref="A66:D66"/>
    <mergeCell ref="A67:D67"/>
    <mergeCell ref="A72:O72"/>
    <mergeCell ref="A68:D68"/>
    <mergeCell ref="A69:D69"/>
    <mergeCell ref="A70:D70"/>
    <mergeCell ref="E64:G64"/>
    <mergeCell ref="E65:G65"/>
    <mergeCell ref="E66:G66"/>
    <mergeCell ref="E67:G67"/>
    <mergeCell ref="E68:G68"/>
    <mergeCell ref="E69:G69"/>
    <mergeCell ref="E70:G7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5" zoomScale="125" workbookViewId="0">
      <selection activeCell="B14" sqref="B14"/>
    </sheetView>
  </sheetViews>
  <sheetFormatPr defaultColWidth="11" defaultRowHeight="15.75" x14ac:dyDescent="0.25"/>
  <cols>
    <col min="1" max="1" width="6.125" customWidth="1"/>
    <col min="2" max="2" width="70" customWidth="1"/>
    <col min="3" max="3" width="11" customWidth="1"/>
    <col min="4" max="4" width="9.125" customWidth="1"/>
    <col min="5" max="11" width="16.875" customWidth="1"/>
  </cols>
  <sheetData>
    <row r="1" spans="1:11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18.75" x14ac:dyDescent="0.3">
      <c r="A3" s="2" t="s">
        <v>275</v>
      </c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18.75" x14ac:dyDescent="0.3">
      <c r="A4" s="2"/>
      <c r="B4" s="2"/>
      <c r="C4" s="2"/>
      <c r="D4" s="2"/>
      <c r="E4" s="2"/>
      <c r="F4" s="2"/>
      <c r="G4" s="2"/>
      <c r="H4" s="2"/>
      <c r="I4" s="3"/>
      <c r="J4" s="3"/>
      <c r="K4" s="1"/>
    </row>
    <row r="5" spans="1:11" ht="18.75" x14ac:dyDescent="0.3">
      <c r="A5" s="251" t="s">
        <v>325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8.75" x14ac:dyDescent="0.3">
      <c r="A6" s="2"/>
      <c r="B6" s="2"/>
      <c r="C6" s="2"/>
      <c r="D6" s="2"/>
      <c r="E6" s="2"/>
      <c r="F6" s="2"/>
      <c r="G6" s="2"/>
      <c r="H6" s="2"/>
      <c r="I6" s="3"/>
      <c r="J6" s="3"/>
      <c r="K6" s="1"/>
    </row>
    <row r="7" spans="1:11" ht="18.75" x14ac:dyDescent="0.25">
      <c r="A7" s="252" t="s">
        <v>3</v>
      </c>
      <c r="B7" s="252" t="s">
        <v>4</v>
      </c>
      <c r="C7" s="252" t="s">
        <v>5</v>
      </c>
      <c r="D7" s="252" t="s">
        <v>6</v>
      </c>
      <c r="E7" s="252" t="s">
        <v>7</v>
      </c>
      <c r="F7" s="252"/>
      <c r="G7" s="252"/>
      <c r="H7" s="252" t="s">
        <v>8</v>
      </c>
      <c r="I7" s="252"/>
      <c r="J7" s="252"/>
      <c r="K7" s="252"/>
    </row>
    <row r="8" spans="1:11" ht="56.25" x14ac:dyDescent="0.25">
      <c r="A8" s="252"/>
      <c r="B8" s="252"/>
      <c r="C8" s="252"/>
      <c r="D8" s="252"/>
      <c r="E8" s="86" t="s">
        <v>9</v>
      </c>
      <c r="F8" s="87" t="s">
        <v>10</v>
      </c>
      <c r="G8" s="87" t="s">
        <v>11</v>
      </c>
      <c r="H8" s="86" t="s">
        <v>9</v>
      </c>
      <c r="I8" s="86" t="s">
        <v>10</v>
      </c>
      <c r="J8" s="87" t="s">
        <v>11</v>
      </c>
      <c r="K8" s="88" t="s">
        <v>12</v>
      </c>
    </row>
    <row r="9" spans="1:11" ht="18.75" x14ac:dyDescent="0.25">
      <c r="A9" s="89">
        <v>1</v>
      </c>
      <c r="B9" s="89">
        <v>2</v>
      </c>
      <c r="C9" s="89">
        <v>3</v>
      </c>
      <c r="D9" s="89">
        <v>4</v>
      </c>
      <c r="E9" s="90">
        <v>5</v>
      </c>
      <c r="F9" s="91">
        <v>6</v>
      </c>
      <c r="G9" s="91">
        <v>7</v>
      </c>
      <c r="H9" s="90">
        <v>8</v>
      </c>
      <c r="I9" s="90">
        <v>9</v>
      </c>
      <c r="J9" s="91">
        <v>10</v>
      </c>
      <c r="K9" s="89">
        <v>11</v>
      </c>
    </row>
    <row r="10" spans="1:11" ht="18.75" x14ac:dyDescent="0.25">
      <c r="A10" s="92">
        <v>1</v>
      </c>
      <c r="B10" s="93" t="s">
        <v>276</v>
      </c>
      <c r="C10" s="92" t="s">
        <v>277</v>
      </c>
      <c r="D10" s="92">
        <v>36</v>
      </c>
      <c r="E10" s="94">
        <v>600</v>
      </c>
      <c r="F10" s="94"/>
      <c r="G10" s="94"/>
      <c r="H10" s="95">
        <f>E10*D10</f>
        <v>21600</v>
      </c>
      <c r="I10" s="95">
        <f>F10*D10</f>
        <v>0</v>
      </c>
      <c r="J10" s="95">
        <f>G10*D10</f>
        <v>0</v>
      </c>
      <c r="K10" s="95">
        <f>H10*1</f>
        <v>21600</v>
      </c>
    </row>
    <row r="11" spans="1:11" ht="18.75" x14ac:dyDescent="0.25">
      <c r="A11" s="92">
        <v>2</v>
      </c>
      <c r="B11" s="96" t="s">
        <v>278</v>
      </c>
      <c r="C11" s="92" t="s">
        <v>277</v>
      </c>
      <c r="D11" s="92">
        <v>4</v>
      </c>
      <c r="E11" s="97">
        <v>2000</v>
      </c>
      <c r="F11" s="98"/>
      <c r="G11" s="97"/>
      <c r="H11" s="95">
        <f t="shared" ref="H11:H51" si="0">E11*D11</f>
        <v>8000</v>
      </c>
      <c r="I11" s="95">
        <f>F11*D11</f>
        <v>0</v>
      </c>
      <c r="J11" s="95">
        <f>G11*D11</f>
        <v>0</v>
      </c>
      <c r="K11" s="95">
        <f t="shared" ref="K11:K12" si="1">H11*1</f>
        <v>8000</v>
      </c>
    </row>
    <row r="12" spans="1:11" ht="18.75" x14ac:dyDescent="0.25">
      <c r="A12" s="92">
        <v>3</v>
      </c>
      <c r="B12" s="96" t="s">
        <v>547</v>
      </c>
      <c r="C12" s="92" t="s">
        <v>280</v>
      </c>
      <c r="D12" s="92">
        <v>4</v>
      </c>
      <c r="E12" s="97">
        <v>3000</v>
      </c>
      <c r="F12" s="98"/>
      <c r="G12" s="97"/>
      <c r="H12" s="95">
        <f t="shared" si="0"/>
        <v>12000</v>
      </c>
      <c r="I12" s="95">
        <f t="shared" ref="I12:I51" si="2">F12*D12</f>
        <v>0</v>
      </c>
      <c r="J12" s="95">
        <f t="shared" ref="J12:J51" si="3">G12*D12</f>
        <v>0</v>
      </c>
      <c r="K12" s="95">
        <f t="shared" si="1"/>
        <v>12000</v>
      </c>
    </row>
    <row r="13" spans="1:11" ht="18.75" x14ac:dyDescent="0.25">
      <c r="A13" s="89"/>
      <c r="B13" s="99" t="s">
        <v>281</v>
      </c>
      <c r="C13" s="89" t="s">
        <v>280</v>
      </c>
      <c r="D13" s="89">
        <v>2</v>
      </c>
      <c r="E13" s="100"/>
      <c r="F13" s="100">
        <v>2650</v>
      </c>
      <c r="G13" s="101"/>
      <c r="H13" s="102">
        <f t="shared" si="0"/>
        <v>0</v>
      </c>
      <c r="I13" s="103">
        <f t="shared" si="2"/>
        <v>5300</v>
      </c>
      <c r="J13" s="103">
        <f t="shared" si="3"/>
        <v>0</v>
      </c>
      <c r="K13" s="100">
        <f t="shared" ref="K13:K17" si="4">I13*1</f>
        <v>5300</v>
      </c>
    </row>
    <row r="14" spans="1:11" ht="18.75" x14ac:dyDescent="0.25">
      <c r="A14" s="89"/>
      <c r="B14" s="99" t="s">
        <v>282</v>
      </c>
      <c r="C14" s="89" t="s">
        <v>139</v>
      </c>
      <c r="D14" s="89">
        <v>15</v>
      </c>
      <c r="E14" s="100"/>
      <c r="F14" s="100">
        <v>1123</v>
      </c>
      <c r="G14" s="101"/>
      <c r="H14" s="102">
        <f t="shared" si="0"/>
        <v>0</v>
      </c>
      <c r="I14" s="103">
        <f t="shared" si="2"/>
        <v>16845</v>
      </c>
      <c r="J14" s="103">
        <f t="shared" si="3"/>
        <v>0</v>
      </c>
      <c r="K14" s="100">
        <f t="shared" si="4"/>
        <v>16845</v>
      </c>
    </row>
    <row r="15" spans="1:11" ht="18.75" x14ac:dyDescent="0.3">
      <c r="A15" s="89"/>
      <c r="B15" s="99" t="s">
        <v>283</v>
      </c>
      <c r="C15" s="89" t="s">
        <v>280</v>
      </c>
      <c r="D15" s="89">
        <v>1</v>
      </c>
      <c r="E15" s="104"/>
      <c r="F15" s="100">
        <v>685</v>
      </c>
      <c r="G15" s="102"/>
      <c r="H15" s="102">
        <f t="shared" si="0"/>
        <v>0</v>
      </c>
      <c r="I15" s="103">
        <f t="shared" si="2"/>
        <v>685</v>
      </c>
      <c r="J15" s="103">
        <f t="shared" si="3"/>
        <v>0</v>
      </c>
      <c r="K15" s="100">
        <f t="shared" si="4"/>
        <v>685</v>
      </c>
    </row>
    <row r="16" spans="1:11" ht="18.75" x14ac:dyDescent="0.3">
      <c r="A16" s="89"/>
      <c r="B16" s="99" t="s">
        <v>284</v>
      </c>
      <c r="C16" s="89" t="s">
        <v>285</v>
      </c>
      <c r="D16" s="89">
        <v>12</v>
      </c>
      <c r="E16" s="104"/>
      <c r="F16" s="100">
        <v>149</v>
      </c>
      <c r="G16" s="101"/>
      <c r="H16" s="102">
        <f t="shared" si="0"/>
        <v>0</v>
      </c>
      <c r="I16" s="103">
        <f t="shared" si="2"/>
        <v>1788</v>
      </c>
      <c r="J16" s="103">
        <f t="shared" si="3"/>
        <v>0</v>
      </c>
      <c r="K16" s="100">
        <f t="shared" si="4"/>
        <v>1788</v>
      </c>
    </row>
    <row r="17" spans="1:11" ht="18.75" x14ac:dyDescent="0.3">
      <c r="A17" s="89"/>
      <c r="B17" s="99" t="s">
        <v>286</v>
      </c>
      <c r="C17" s="89" t="s">
        <v>280</v>
      </c>
      <c r="D17" s="89">
        <v>50</v>
      </c>
      <c r="E17" s="104"/>
      <c r="F17" s="100">
        <v>14</v>
      </c>
      <c r="G17" s="101"/>
      <c r="H17" s="102">
        <f t="shared" si="0"/>
        <v>0</v>
      </c>
      <c r="I17" s="103">
        <f t="shared" si="2"/>
        <v>700</v>
      </c>
      <c r="J17" s="103">
        <f t="shared" si="3"/>
        <v>0</v>
      </c>
      <c r="K17" s="100">
        <f t="shared" si="4"/>
        <v>700</v>
      </c>
    </row>
    <row r="18" spans="1:11" ht="18.75" x14ac:dyDescent="0.25">
      <c r="A18" s="92">
        <v>4</v>
      </c>
      <c r="B18" s="93" t="s">
        <v>287</v>
      </c>
      <c r="C18" s="92" t="s">
        <v>277</v>
      </c>
      <c r="D18" s="92">
        <v>36</v>
      </c>
      <c r="E18" s="94">
        <v>600</v>
      </c>
      <c r="F18" s="105"/>
      <c r="G18" s="105"/>
      <c r="H18" s="95">
        <f t="shared" si="0"/>
        <v>21600</v>
      </c>
      <c r="I18" s="95">
        <f t="shared" si="2"/>
        <v>0</v>
      </c>
      <c r="J18" s="95">
        <f t="shared" si="3"/>
        <v>0</v>
      </c>
      <c r="K18" s="95">
        <f>H18*1</f>
        <v>21600</v>
      </c>
    </row>
    <row r="19" spans="1:11" ht="18.75" x14ac:dyDescent="0.25">
      <c r="A19" s="89"/>
      <c r="B19" s="99" t="s">
        <v>288</v>
      </c>
      <c r="C19" s="89" t="s">
        <v>280</v>
      </c>
      <c r="D19" s="89">
        <v>6</v>
      </c>
      <c r="E19" s="100"/>
      <c r="F19" s="100">
        <v>1424.76</v>
      </c>
      <c r="G19" s="100"/>
      <c r="H19" s="102">
        <f t="shared" si="0"/>
        <v>0</v>
      </c>
      <c r="I19" s="103">
        <f t="shared" si="2"/>
        <v>8548.56</v>
      </c>
      <c r="J19" s="103">
        <f t="shared" si="3"/>
        <v>0</v>
      </c>
      <c r="K19" s="100">
        <f>I19*1</f>
        <v>8548.56</v>
      </c>
    </row>
    <row r="20" spans="1:11" ht="18.75" x14ac:dyDescent="0.25">
      <c r="A20" s="89"/>
      <c r="B20" s="99" t="s">
        <v>289</v>
      </c>
      <c r="C20" s="89" t="s">
        <v>280</v>
      </c>
      <c r="D20" s="89">
        <v>5</v>
      </c>
      <c r="E20" s="100"/>
      <c r="F20" s="100">
        <v>2403.69</v>
      </c>
      <c r="G20" s="100"/>
      <c r="H20" s="102">
        <f t="shared" si="0"/>
        <v>0</v>
      </c>
      <c r="I20" s="103">
        <f t="shared" si="2"/>
        <v>12018.45</v>
      </c>
      <c r="J20" s="103">
        <f t="shared" si="3"/>
        <v>0</v>
      </c>
      <c r="K20" s="100">
        <f t="shared" ref="K20:K32" si="5">I20*1</f>
        <v>12018.45</v>
      </c>
    </row>
    <row r="21" spans="1:11" ht="18.75" x14ac:dyDescent="0.25">
      <c r="A21" s="89"/>
      <c r="B21" s="99" t="s">
        <v>290</v>
      </c>
      <c r="C21" s="89" t="s">
        <v>280</v>
      </c>
      <c r="D21" s="89">
        <v>4</v>
      </c>
      <c r="E21" s="100"/>
      <c r="F21" s="100">
        <v>4503.24</v>
      </c>
      <c r="G21" s="100"/>
      <c r="H21" s="102">
        <f t="shared" si="0"/>
        <v>0</v>
      </c>
      <c r="I21" s="103">
        <f t="shared" si="2"/>
        <v>18012.96</v>
      </c>
      <c r="J21" s="103">
        <f t="shared" si="3"/>
        <v>0</v>
      </c>
      <c r="K21" s="100">
        <f t="shared" si="5"/>
        <v>18012.96</v>
      </c>
    </row>
    <row r="22" spans="1:11" ht="18.75" x14ac:dyDescent="0.25">
      <c r="A22" s="89"/>
      <c r="B22" s="99" t="s">
        <v>291</v>
      </c>
      <c r="C22" s="89" t="s">
        <v>280</v>
      </c>
      <c r="D22" s="89">
        <v>1</v>
      </c>
      <c r="E22" s="100"/>
      <c r="F22" s="100">
        <v>1100.05</v>
      </c>
      <c r="G22" s="100"/>
      <c r="H22" s="102">
        <f t="shared" si="0"/>
        <v>0</v>
      </c>
      <c r="I22" s="103">
        <f t="shared" si="2"/>
        <v>1100.05</v>
      </c>
      <c r="J22" s="103">
        <f t="shared" si="3"/>
        <v>0</v>
      </c>
      <c r="K22" s="100">
        <f t="shared" si="5"/>
        <v>1100.05</v>
      </c>
    </row>
    <row r="23" spans="1:11" ht="18.75" x14ac:dyDescent="0.25">
      <c r="A23" s="89"/>
      <c r="B23" s="99" t="s">
        <v>292</v>
      </c>
      <c r="C23" s="89" t="s">
        <v>280</v>
      </c>
      <c r="D23" s="89">
        <v>5</v>
      </c>
      <c r="E23" s="100"/>
      <c r="F23" s="100">
        <v>1757.43</v>
      </c>
      <c r="G23" s="100"/>
      <c r="H23" s="102">
        <f t="shared" si="0"/>
        <v>0</v>
      </c>
      <c r="I23" s="103">
        <f t="shared" si="2"/>
        <v>8787.15</v>
      </c>
      <c r="J23" s="103">
        <f t="shared" si="3"/>
        <v>0</v>
      </c>
      <c r="K23" s="100">
        <f t="shared" si="5"/>
        <v>8787.15</v>
      </c>
    </row>
    <row r="24" spans="1:11" ht="18.75" x14ac:dyDescent="0.25">
      <c r="A24" s="89"/>
      <c r="B24" s="99" t="s">
        <v>293</v>
      </c>
      <c r="C24" s="89" t="s">
        <v>280</v>
      </c>
      <c r="D24" s="89">
        <v>3</v>
      </c>
      <c r="E24" s="100"/>
      <c r="F24" s="100">
        <v>1757.43</v>
      </c>
      <c r="G24" s="100"/>
      <c r="H24" s="102">
        <f t="shared" si="0"/>
        <v>0</v>
      </c>
      <c r="I24" s="103">
        <f t="shared" si="2"/>
        <v>5272.29</v>
      </c>
      <c r="J24" s="103">
        <f t="shared" si="3"/>
        <v>0</v>
      </c>
      <c r="K24" s="100">
        <f t="shared" si="5"/>
        <v>5272.29</v>
      </c>
    </row>
    <row r="25" spans="1:11" ht="18.75" x14ac:dyDescent="0.25">
      <c r="A25" s="89"/>
      <c r="B25" s="99" t="s">
        <v>294</v>
      </c>
      <c r="C25" s="89" t="s">
        <v>280</v>
      </c>
      <c r="D25" s="89">
        <v>6</v>
      </c>
      <c r="E25" s="100"/>
      <c r="F25" s="100">
        <v>1210.45</v>
      </c>
      <c r="G25" s="100"/>
      <c r="H25" s="102">
        <f t="shared" si="0"/>
        <v>0</v>
      </c>
      <c r="I25" s="103">
        <f t="shared" si="2"/>
        <v>7262.7000000000007</v>
      </c>
      <c r="J25" s="103">
        <f t="shared" si="3"/>
        <v>0</v>
      </c>
      <c r="K25" s="100">
        <f t="shared" si="5"/>
        <v>7262.7000000000007</v>
      </c>
    </row>
    <row r="26" spans="1:11" ht="18.75" x14ac:dyDescent="0.25">
      <c r="A26" s="89"/>
      <c r="B26" s="99" t="s">
        <v>295</v>
      </c>
      <c r="C26" s="89" t="s">
        <v>280</v>
      </c>
      <c r="D26" s="89">
        <v>1</v>
      </c>
      <c r="E26" s="100"/>
      <c r="F26" s="100">
        <v>1210.43</v>
      </c>
      <c r="G26" s="100"/>
      <c r="H26" s="102">
        <f t="shared" si="0"/>
        <v>0</v>
      </c>
      <c r="I26" s="103">
        <f t="shared" si="2"/>
        <v>1210.43</v>
      </c>
      <c r="J26" s="103">
        <f t="shared" si="3"/>
        <v>0</v>
      </c>
      <c r="K26" s="100">
        <f t="shared" si="5"/>
        <v>1210.43</v>
      </c>
    </row>
    <row r="27" spans="1:11" ht="18.75" x14ac:dyDescent="0.25">
      <c r="A27" s="89"/>
      <c r="B27" s="99" t="s">
        <v>296</v>
      </c>
      <c r="C27" s="89" t="s">
        <v>280</v>
      </c>
      <c r="D27" s="89">
        <v>1</v>
      </c>
      <c r="E27" s="100"/>
      <c r="F27" s="100">
        <v>4500.66</v>
      </c>
      <c r="G27" s="100"/>
      <c r="H27" s="102">
        <f t="shared" si="0"/>
        <v>0</v>
      </c>
      <c r="I27" s="103">
        <f t="shared" si="2"/>
        <v>4500.66</v>
      </c>
      <c r="J27" s="103">
        <f t="shared" si="3"/>
        <v>0</v>
      </c>
      <c r="K27" s="100">
        <f t="shared" si="5"/>
        <v>4500.66</v>
      </c>
    </row>
    <row r="28" spans="1:11" ht="18.75" x14ac:dyDescent="0.25">
      <c r="A28" s="89"/>
      <c r="B28" s="99" t="s">
        <v>297</v>
      </c>
      <c r="C28" s="89" t="s">
        <v>280</v>
      </c>
      <c r="D28" s="89">
        <v>4</v>
      </c>
      <c r="E28" s="100"/>
      <c r="F28" s="100">
        <v>574.24</v>
      </c>
      <c r="G28" s="100"/>
      <c r="H28" s="102">
        <f t="shared" si="0"/>
        <v>0</v>
      </c>
      <c r="I28" s="103">
        <f t="shared" si="2"/>
        <v>2296.96</v>
      </c>
      <c r="J28" s="103">
        <f t="shared" si="3"/>
        <v>0</v>
      </c>
      <c r="K28" s="100">
        <f t="shared" si="5"/>
        <v>2296.96</v>
      </c>
    </row>
    <row r="29" spans="1:11" ht="18.75" x14ac:dyDescent="0.25">
      <c r="A29" s="89"/>
      <c r="B29" s="99" t="s">
        <v>298</v>
      </c>
      <c r="C29" s="89" t="s">
        <v>280</v>
      </c>
      <c r="D29" s="89">
        <v>1</v>
      </c>
      <c r="E29" s="100"/>
      <c r="F29" s="100">
        <v>3575.76</v>
      </c>
      <c r="G29" s="100"/>
      <c r="H29" s="102">
        <f t="shared" si="0"/>
        <v>0</v>
      </c>
      <c r="I29" s="103">
        <f t="shared" si="2"/>
        <v>3575.76</v>
      </c>
      <c r="J29" s="103">
        <f t="shared" si="3"/>
        <v>0</v>
      </c>
      <c r="K29" s="100">
        <f t="shared" si="5"/>
        <v>3575.76</v>
      </c>
    </row>
    <row r="30" spans="1:11" ht="18.75" x14ac:dyDescent="0.25">
      <c r="A30" s="89"/>
      <c r="B30" s="99" t="s">
        <v>299</v>
      </c>
      <c r="C30" s="89" t="s">
        <v>280</v>
      </c>
      <c r="D30" s="89">
        <v>18</v>
      </c>
      <c r="E30" s="100"/>
      <c r="F30" s="100">
        <v>934.89</v>
      </c>
      <c r="G30" s="100"/>
      <c r="H30" s="102">
        <f t="shared" si="0"/>
        <v>0</v>
      </c>
      <c r="I30" s="103">
        <f t="shared" si="2"/>
        <v>16828.02</v>
      </c>
      <c r="J30" s="103">
        <f t="shared" si="3"/>
        <v>0</v>
      </c>
      <c r="K30" s="100">
        <f t="shared" si="5"/>
        <v>16828.02</v>
      </c>
    </row>
    <row r="31" spans="1:11" ht="18.75" x14ac:dyDescent="0.25">
      <c r="A31" s="89"/>
      <c r="B31" s="99" t="s">
        <v>300</v>
      </c>
      <c r="C31" s="89" t="s">
        <v>280</v>
      </c>
      <c r="D31" s="89">
        <v>4</v>
      </c>
      <c r="E31" s="100"/>
      <c r="F31" s="100">
        <v>1011.24</v>
      </c>
      <c r="G31" s="100"/>
      <c r="H31" s="102">
        <f t="shared" si="0"/>
        <v>0</v>
      </c>
      <c r="I31" s="103">
        <f t="shared" si="2"/>
        <v>4044.96</v>
      </c>
      <c r="J31" s="103">
        <f t="shared" si="3"/>
        <v>0</v>
      </c>
      <c r="K31" s="100">
        <f t="shared" si="5"/>
        <v>4044.96</v>
      </c>
    </row>
    <row r="32" spans="1:11" ht="18.75" x14ac:dyDescent="0.25">
      <c r="A32" s="89"/>
      <c r="B32" s="99" t="s">
        <v>301</v>
      </c>
      <c r="C32" s="89" t="s">
        <v>280</v>
      </c>
      <c r="D32" s="89">
        <v>6</v>
      </c>
      <c r="E32" s="100"/>
      <c r="F32" s="100">
        <v>332.69</v>
      </c>
      <c r="G32" s="100"/>
      <c r="H32" s="102">
        <f t="shared" si="0"/>
        <v>0</v>
      </c>
      <c r="I32" s="103">
        <f t="shared" si="2"/>
        <v>1996.1399999999999</v>
      </c>
      <c r="J32" s="103">
        <f t="shared" si="3"/>
        <v>0</v>
      </c>
      <c r="K32" s="100">
        <f t="shared" si="5"/>
        <v>1996.1399999999999</v>
      </c>
    </row>
    <row r="33" spans="1:11" ht="18.75" x14ac:dyDescent="0.25">
      <c r="A33" s="89"/>
      <c r="B33" s="99" t="s">
        <v>302</v>
      </c>
      <c r="C33" s="89" t="s">
        <v>280</v>
      </c>
      <c r="D33" s="89">
        <v>8</v>
      </c>
      <c r="E33" s="100"/>
      <c r="F33" s="100">
        <v>528.13</v>
      </c>
      <c r="G33" s="100"/>
      <c r="H33" s="102">
        <f t="shared" si="0"/>
        <v>0</v>
      </c>
      <c r="I33" s="103">
        <f t="shared" si="2"/>
        <v>4225.04</v>
      </c>
      <c r="J33" s="103">
        <f t="shared" si="3"/>
        <v>0</v>
      </c>
      <c r="K33" s="100">
        <f>I33*1</f>
        <v>4225.04</v>
      </c>
    </row>
    <row r="34" spans="1:11" ht="18.75" x14ac:dyDescent="0.25">
      <c r="A34" s="89"/>
      <c r="B34" s="99" t="s">
        <v>303</v>
      </c>
      <c r="C34" s="89" t="s">
        <v>280</v>
      </c>
      <c r="D34" s="89">
        <v>4</v>
      </c>
      <c r="E34" s="100"/>
      <c r="F34" s="100">
        <v>903.79</v>
      </c>
      <c r="G34" s="100"/>
      <c r="H34" s="102">
        <f t="shared" si="0"/>
        <v>0</v>
      </c>
      <c r="I34" s="103">
        <f t="shared" si="2"/>
        <v>3615.16</v>
      </c>
      <c r="J34" s="103">
        <f t="shared" si="3"/>
        <v>0</v>
      </c>
      <c r="K34" s="100">
        <f t="shared" ref="K34:K51" si="6">I34*1</f>
        <v>3615.16</v>
      </c>
    </row>
    <row r="35" spans="1:11" ht="18.75" x14ac:dyDescent="0.25">
      <c r="A35" s="89"/>
      <c r="B35" s="99" t="s">
        <v>304</v>
      </c>
      <c r="C35" s="89" t="s">
        <v>280</v>
      </c>
      <c r="D35" s="89">
        <v>9</v>
      </c>
      <c r="E35" s="100"/>
      <c r="F35" s="100">
        <v>1849.5</v>
      </c>
      <c r="G35" s="100"/>
      <c r="H35" s="102">
        <f t="shared" si="0"/>
        <v>0</v>
      </c>
      <c r="I35" s="103">
        <f t="shared" si="2"/>
        <v>16645.5</v>
      </c>
      <c r="J35" s="103">
        <f t="shared" si="3"/>
        <v>0</v>
      </c>
      <c r="K35" s="100">
        <f t="shared" si="6"/>
        <v>16645.5</v>
      </c>
    </row>
    <row r="36" spans="1:11" ht="18.75" x14ac:dyDescent="0.25">
      <c r="A36" s="89"/>
      <c r="B36" s="99" t="s">
        <v>305</v>
      </c>
      <c r="C36" s="89" t="s">
        <v>280</v>
      </c>
      <c r="D36" s="89">
        <v>6</v>
      </c>
      <c r="E36" s="100"/>
      <c r="F36" s="100">
        <v>2427.34</v>
      </c>
      <c r="G36" s="100"/>
      <c r="H36" s="102">
        <f t="shared" si="0"/>
        <v>0</v>
      </c>
      <c r="I36" s="103">
        <f t="shared" si="2"/>
        <v>14564.04</v>
      </c>
      <c r="J36" s="103">
        <f t="shared" si="3"/>
        <v>0</v>
      </c>
      <c r="K36" s="100">
        <f t="shared" si="6"/>
        <v>14564.04</v>
      </c>
    </row>
    <row r="37" spans="1:11" ht="18.75" x14ac:dyDescent="0.25">
      <c r="A37" s="89"/>
      <c r="B37" s="99" t="s">
        <v>306</v>
      </c>
      <c r="C37" s="89" t="s">
        <v>280</v>
      </c>
      <c r="D37" s="89">
        <v>4</v>
      </c>
      <c r="E37" s="100"/>
      <c r="F37" s="100">
        <v>659.28</v>
      </c>
      <c r="G37" s="100"/>
      <c r="H37" s="102">
        <f t="shared" si="0"/>
        <v>0</v>
      </c>
      <c r="I37" s="103">
        <f t="shared" si="2"/>
        <v>2637.12</v>
      </c>
      <c r="J37" s="103">
        <f t="shared" si="3"/>
        <v>0</v>
      </c>
      <c r="K37" s="100">
        <f t="shared" si="6"/>
        <v>2637.12</v>
      </c>
    </row>
    <row r="38" spans="1:11" ht="18.75" x14ac:dyDescent="0.25">
      <c r="A38" s="89"/>
      <c r="B38" s="99" t="s">
        <v>307</v>
      </c>
      <c r="C38" s="89" t="s">
        <v>280</v>
      </c>
      <c r="D38" s="89">
        <v>29</v>
      </c>
      <c r="E38" s="100"/>
      <c r="F38" s="100">
        <v>340.98</v>
      </c>
      <c r="G38" s="100"/>
      <c r="H38" s="102">
        <f t="shared" si="0"/>
        <v>0</v>
      </c>
      <c r="I38" s="103">
        <f t="shared" si="2"/>
        <v>9888.42</v>
      </c>
      <c r="J38" s="103">
        <f t="shared" si="3"/>
        <v>0</v>
      </c>
      <c r="K38" s="100">
        <f t="shared" si="6"/>
        <v>9888.42</v>
      </c>
    </row>
    <row r="39" spans="1:11" ht="18.75" x14ac:dyDescent="0.25">
      <c r="A39" s="89"/>
      <c r="B39" s="99" t="s">
        <v>308</v>
      </c>
      <c r="C39" s="89" t="s">
        <v>280</v>
      </c>
      <c r="D39" s="89">
        <v>10</v>
      </c>
      <c r="E39" s="100"/>
      <c r="F39" s="100">
        <v>340.98</v>
      </c>
      <c r="G39" s="100"/>
      <c r="H39" s="102">
        <f t="shared" si="0"/>
        <v>0</v>
      </c>
      <c r="I39" s="103">
        <f t="shared" si="2"/>
        <v>3409.8</v>
      </c>
      <c r="J39" s="103">
        <f t="shared" si="3"/>
        <v>0</v>
      </c>
      <c r="K39" s="100">
        <f t="shared" si="6"/>
        <v>3409.8</v>
      </c>
    </row>
    <row r="40" spans="1:11" ht="18.75" x14ac:dyDescent="0.25">
      <c r="A40" s="89"/>
      <c r="B40" s="99" t="s">
        <v>309</v>
      </c>
      <c r="C40" s="89" t="s">
        <v>280</v>
      </c>
      <c r="D40" s="89">
        <v>12</v>
      </c>
      <c r="E40" s="100"/>
      <c r="F40" s="100">
        <v>145.94999999999999</v>
      </c>
      <c r="G40" s="100"/>
      <c r="H40" s="102">
        <f t="shared" si="0"/>
        <v>0</v>
      </c>
      <c r="I40" s="103">
        <f t="shared" si="2"/>
        <v>1751.3999999999999</v>
      </c>
      <c r="J40" s="103">
        <f t="shared" si="3"/>
        <v>0</v>
      </c>
      <c r="K40" s="100">
        <f t="shared" si="6"/>
        <v>1751.3999999999999</v>
      </c>
    </row>
    <row r="41" spans="1:11" ht="18.75" x14ac:dyDescent="0.25">
      <c r="A41" s="89"/>
      <c r="B41" s="99" t="s">
        <v>310</v>
      </c>
      <c r="C41" s="89" t="s">
        <v>280</v>
      </c>
      <c r="D41" s="89">
        <v>1</v>
      </c>
      <c r="E41" s="106"/>
      <c r="F41" s="100">
        <v>1207.77</v>
      </c>
      <c r="G41" s="100"/>
      <c r="H41" s="102">
        <f t="shared" si="0"/>
        <v>0</v>
      </c>
      <c r="I41" s="103">
        <f t="shared" si="2"/>
        <v>1207.77</v>
      </c>
      <c r="J41" s="103">
        <f t="shared" si="3"/>
        <v>0</v>
      </c>
      <c r="K41" s="100">
        <f t="shared" si="6"/>
        <v>1207.77</v>
      </c>
    </row>
    <row r="42" spans="1:11" ht="18.75" x14ac:dyDescent="0.25">
      <c r="A42" s="89"/>
      <c r="B42" s="99" t="s">
        <v>311</v>
      </c>
      <c r="C42" s="89" t="s">
        <v>280</v>
      </c>
      <c r="D42" s="89">
        <v>1</v>
      </c>
      <c r="E42" s="106"/>
      <c r="F42" s="100">
        <v>285</v>
      </c>
      <c r="G42" s="100"/>
      <c r="H42" s="102">
        <f t="shared" si="0"/>
        <v>0</v>
      </c>
      <c r="I42" s="103">
        <f t="shared" si="2"/>
        <v>285</v>
      </c>
      <c r="J42" s="103">
        <f t="shared" si="3"/>
        <v>0</v>
      </c>
      <c r="K42" s="100">
        <f t="shared" si="6"/>
        <v>285</v>
      </c>
    </row>
    <row r="43" spans="1:11" ht="18.75" x14ac:dyDescent="0.25">
      <c r="A43" s="89"/>
      <c r="B43" s="99" t="s">
        <v>312</v>
      </c>
      <c r="C43" s="89" t="s">
        <v>280</v>
      </c>
      <c r="D43" s="89">
        <v>2</v>
      </c>
      <c r="E43" s="106"/>
      <c r="F43" s="100">
        <v>70</v>
      </c>
      <c r="G43" s="100"/>
      <c r="H43" s="102">
        <f t="shared" si="0"/>
        <v>0</v>
      </c>
      <c r="I43" s="103">
        <f t="shared" si="2"/>
        <v>140</v>
      </c>
      <c r="J43" s="103">
        <f t="shared" si="3"/>
        <v>0</v>
      </c>
      <c r="K43" s="100">
        <f t="shared" si="6"/>
        <v>140</v>
      </c>
    </row>
    <row r="44" spans="1:11" ht="18.75" x14ac:dyDescent="0.25">
      <c r="A44" s="89"/>
      <c r="B44" s="99" t="s">
        <v>313</v>
      </c>
      <c r="C44" s="89" t="s">
        <v>280</v>
      </c>
      <c r="D44" s="89">
        <v>1</v>
      </c>
      <c r="E44" s="106"/>
      <c r="F44" s="100">
        <v>2900</v>
      </c>
      <c r="G44" s="100"/>
      <c r="H44" s="102">
        <f t="shared" si="0"/>
        <v>0</v>
      </c>
      <c r="I44" s="103">
        <f t="shared" si="2"/>
        <v>2900</v>
      </c>
      <c r="J44" s="103">
        <f t="shared" si="3"/>
        <v>0</v>
      </c>
      <c r="K44" s="100">
        <f t="shared" si="6"/>
        <v>2900</v>
      </c>
    </row>
    <row r="45" spans="1:11" ht="18.75" x14ac:dyDescent="0.25">
      <c r="A45" s="89"/>
      <c r="B45" s="99" t="s">
        <v>314</v>
      </c>
      <c r="C45" s="89" t="s">
        <v>280</v>
      </c>
      <c r="D45" s="89">
        <v>17</v>
      </c>
      <c r="E45" s="106"/>
      <c r="F45" s="100">
        <v>257</v>
      </c>
      <c r="G45" s="100"/>
      <c r="H45" s="102">
        <f t="shared" si="0"/>
        <v>0</v>
      </c>
      <c r="I45" s="103">
        <f t="shared" si="2"/>
        <v>4369</v>
      </c>
      <c r="J45" s="103">
        <f t="shared" si="3"/>
        <v>0</v>
      </c>
      <c r="K45" s="100">
        <f t="shared" si="6"/>
        <v>4369</v>
      </c>
    </row>
    <row r="46" spans="1:11" ht="18.75" x14ac:dyDescent="0.25">
      <c r="A46" s="89"/>
      <c r="B46" s="99" t="s">
        <v>315</v>
      </c>
      <c r="C46" s="89" t="s">
        <v>280</v>
      </c>
      <c r="D46" s="89">
        <v>32</v>
      </c>
      <c r="E46" s="106"/>
      <c r="F46" s="100">
        <v>123</v>
      </c>
      <c r="G46" s="100"/>
      <c r="H46" s="102">
        <f t="shared" si="0"/>
        <v>0</v>
      </c>
      <c r="I46" s="103">
        <f t="shared" si="2"/>
        <v>3936</v>
      </c>
      <c r="J46" s="103">
        <f t="shared" si="3"/>
        <v>0</v>
      </c>
      <c r="K46" s="100">
        <f t="shared" si="6"/>
        <v>3936</v>
      </c>
    </row>
    <row r="47" spans="1:11" ht="18.75" x14ac:dyDescent="0.25">
      <c r="A47" s="89"/>
      <c r="B47" s="99" t="s">
        <v>316</v>
      </c>
      <c r="C47" s="89" t="s">
        <v>280</v>
      </c>
      <c r="D47" s="89">
        <v>1</v>
      </c>
      <c r="E47" s="107"/>
      <c r="F47" s="100">
        <v>155</v>
      </c>
      <c r="G47" s="100"/>
      <c r="H47" s="102">
        <f t="shared" si="0"/>
        <v>0</v>
      </c>
      <c r="I47" s="103">
        <f t="shared" si="2"/>
        <v>155</v>
      </c>
      <c r="J47" s="103">
        <f t="shared" si="3"/>
        <v>0</v>
      </c>
      <c r="K47" s="100">
        <f t="shared" si="6"/>
        <v>155</v>
      </c>
    </row>
    <row r="48" spans="1:11" ht="18.75" x14ac:dyDescent="0.25">
      <c r="A48" s="89"/>
      <c r="B48" s="99" t="s">
        <v>317</v>
      </c>
      <c r="C48" s="89" t="s">
        <v>280</v>
      </c>
      <c r="D48" s="89">
        <v>1</v>
      </c>
      <c r="E48" s="107"/>
      <c r="F48" s="100">
        <v>189</v>
      </c>
      <c r="G48" s="100"/>
      <c r="H48" s="102">
        <f t="shared" si="0"/>
        <v>0</v>
      </c>
      <c r="I48" s="103">
        <f t="shared" si="2"/>
        <v>189</v>
      </c>
      <c r="J48" s="103">
        <f t="shared" si="3"/>
        <v>0</v>
      </c>
      <c r="K48" s="100">
        <f t="shared" si="6"/>
        <v>189</v>
      </c>
    </row>
    <row r="49" spans="1:11" ht="18.75" x14ac:dyDescent="0.25">
      <c r="A49" s="89"/>
      <c r="B49" s="99" t="s">
        <v>318</v>
      </c>
      <c r="C49" s="89" t="s">
        <v>280</v>
      </c>
      <c r="D49" s="89">
        <v>1</v>
      </c>
      <c r="E49" s="108"/>
      <c r="F49" s="100">
        <v>360</v>
      </c>
      <c r="G49" s="100"/>
      <c r="H49" s="102">
        <f t="shared" si="0"/>
        <v>0</v>
      </c>
      <c r="I49" s="103">
        <f t="shared" si="2"/>
        <v>360</v>
      </c>
      <c r="J49" s="103">
        <f t="shared" si="3"/>
        <v>0</v>
      </c>
      <c r="K49" s="100">
        <f t="shared" si="6"/>
        <v>360</v>
      </c>
    </row>
    <row r="50" spans="1:11" ht="18.75" x14ac:dyDescent="0.25">
      <c r="A50" s="89"/>
      <c r="B50" s="99" t="s">
        <v>319</v>
      </c>
      <c r="C50" s="89" t="s">
        <v>280</v>
      </c>
      <c r="D50" s="89">
        <v>1</v>
      </c>
      <c r="E50" s="108"/>
      <c r="F50" s="100">
        <v>845</v>
      </c>
      <c r="G50" s="100"/>
      <c r="H50" s="102">
        <f t="shared" si="0"/>
        <v>0</v>
      </c>
      <c r="I50" s="103">
        <f t="shared" si="2"/>
        <v>845</v>
      </c>
      <c r="J50" s="103">
        <f t="shared" si="3"/>
        <v>0</v>
      </c>
      <c r="K50" s="100">
        <f t="shared" si="6"/>
        <v>845</v>
      </c>
    </row>
    <row r="51" spans="1:11" ht="18.75" x14ac:dyDescent="0.25">
      <c r="A51" s="89"/>
      <c r="B51" s="99" t="s">
        <v>320</v>
      </c>
      <c r="C51" s="89" t="s">
        <v>321</v>
      </c>
      <c r="D51" s="89">
        <v>2</v>
      </c>
      <c r="E51" s="108"/>
      <c r="F51" s="100">
        <v>230</v>
      </c>
      <c r="G51" s="100"/>
      <c r="H51" s="102">
        <f t="shared" si="0"/>
        <v>0</v>
      </c>
      <c r="I51" s="103">
        <f t="shared" si="2"/>
        <v>460</v>
      </c>
      <c r="J51" s="103">
        <f t="shared" si="3"/>
        <v>0</v>
      </c>
      <c r="K51" s="100">
        <f t="shared" si="6"/>
        <v>460</v>
      </c>
    </row>
    <row r="52" spans="1:11" ht="18.75" x14ac:dyDescent="0.3">
      <c r="A52" s="92">
        <v>5</v>
      </c>
      <c r="B52" s="109" t="s">
        <v>322</v>
      </c>
      <c r="C52" s="110" t="s">
        <v>19</v>
      </c>
      <c r="D52" s="110">
        <v>4</v>
      </c>
      <c r="E52" s="111">
        <v>300</v>
      </c>
      <c r="F52" s="111"/>
      <c r="G52" s="111"/>
      <c r="H52" s="111">
        <f>D52*E52</f>
        <v>1200</v>
      </c>
      <c r="I52" s="111">
        <f t="shared" ref="I52:I55" si="7">D52*F52</f>
        <v>0</v>
      </c>
      <c r="J52" s="111">
        <f t="shared" ref="J52:J55" si="8">D52*G52</f>
        <v>0</v>
      </c>
      <c r="K52" s="111">
        <f t="shared" ref="K52:K55" si="9">H52+I52+J52</f>
        <v>1200</v>
      </c>
    </row>
    <row r="53" spans="1:11" ht="18.75" x14ac:dyDescent="0.3">
      <c r="A53" s="112"/>
      <c r="B53" s="113" t="s">
        <v>326</v>
      </c>
      <c r="C53" s="114" t="s">
        <v>16</v>
      </c>
      <c r="D53" s="114">
        <v>1</v>
      </c>
      <c r="E53" s="115"/>
      <c r="F53" s="115"/>
      <c r="G53" s="115">
        <v>2500</v>
      </c>
      <c r="H53" s="115">
        <f t="shared" ref="H53:H55" si="10">D53*E53</f>
        <v>0</v>
      </c>
      <c r="I53" s="115">
        <f t="shared" si="7"/>
        <v>0</v>
      </c>
      <c r="J53" s="115">
        <f t="shared" si="8"/>
        <v>2500</v>
      </c>
      <c r="K53" s="115">
        <f t="shared" si="9"/>
        <v>2500</v>
      </c>
    </row>
    <row r="54" spans="1:11" ht="18.75" x14ac:dyDescent="0.3">
      <c r="A54" s="92">
        <v>6</v>
      </c>
      <c r="B54" s="116" t="s">
        <v>323</v>
      </c>
      <c r="C54" s="92" t="s">
        <v>28</v>
      </c>
      <c r="D54" s="92">
        <v>4</v>
      </c>
      <c r="E54" s="111">
        <v>1200</v>
      </c>
      <c r="F54" s="111"/>
      <c r="G54" s="111"/>
      <c r="H54" s="111">
        <f t="shared" si="10"/>
        <v>4800</v>
      </c>
      <c r="I54" s="111">
        <f t="shared" si="7"/>
        <v>0</v>
      </c>
      <c r="J54" s="111">
        <f t="shared" si="8"/>
        <v>0</v>
      </c>
      <c r="K54" s="111">
        <f t="shared" si="9"/>
        <v>4800</v>
      </c>
    </row>
    <row r="55" spans="1:11" ht="18.75" x14ac:dyDescent="0.3">
      <c r="A55" s="112"/>
      <c r="B55" s="113" t="s">
        <v>324</v>
      </c>
      <c r="C55" s="114" t="s">
        <v>36</v>
      </c>
      <c r="D55" s="114">
        <v>0.5</v>
      </c>
      <c r="E55" s="115"/>
      <c r="F55" s="115"/>
      <c r="G55" s="115">
        <v>12000</v>
      </c>
      <c r="H55" s="115">
        <f t="shared" si="10"/>
        <v>0</v>
      </c>
      <c r="I55" s="115">
        <f t="shared" si="7"/>
        <v>0</v>
      </c>
      <c r="J55" s="115">
        <f t="shared" si="8"/>
        <v>6000</v>
      </c>
      <c r="K55" s="115">
        <f t="shared" si="9"/>
        <v>6000</v>
      </c>
    </row>
    <row r="56" spans="1:11" ht="18.75" x14ac:dyDescent="0.3">
      <c r="A56" s="38"/>
      <c r="B56" s="39" t="s">
        <v>97</v>
      </c>
      <c r="C56" s="40"/>
      <c r="D56" s="40"/>
      <c r="E56" s="39"/>
      <c r="F56" s="39"/>
      <c r="G56" s="39"/>
      <c r="H56" s="41">
        <f>SUM(H10:H55)</f>
        <v>69200</v>
      </c>
      <c r="I56" s="41">
        <f t="shared" ref="I56:K56" si="11">SUM(I10:I55)</f>
        <v>192356.33999999997</v>
      </c>
      <c r="J56" s="41">
        <f t="shared" si="11"/>
        <v>8500</v>
      </c>
      <c r="K56" s="41">
        <f t="shared" si="11"/>
        <v>270056.34000000003</v>
      </c>
    </row>
    <row r="57" spans="1:11" ht="18.75" x14ac:dyDescent="0.3">
      <c r="A57" s="42"/>
      <c r="B57" s="43" t="s">
        <v>104</v>
      </c>
      <c r="C57" s="44">
        <v>0.1</v>
      </c>
      <c r="D57" s="45"/>
      <c r="E57" s="43"/>
      <c r="F57" s="43"/>
      <c r="G57" s="43"/>
      <c r="H57" s="117"/>
      <c r="I57" s="117"/>
      <c r="J57" s="47"/>
      <c r="K57" s="47">
        <f>H56*C57</f>
        <v>6920</v>
      </c>
    </row>
    <row r="58" spans="1:11" ht="18.75" x14ac:dyDescent="0.3">
      <c r="A58" s="42"/>
      <c r="B58" s="43" t="s">
        <v>105</v>
      </c>
      <c r="C58" s="44">
        <v>0.15</v>
      </c>
      <c r="D58" s="45"/>
      <c r="E58" s="43"/>
      <c r="F58" s="43"/>
      <c r="G58" s="43"/>
      <c r="H58" s="117"/>
      <c r="I58" s="117"/>
      <c r="J58" s="47"/>
      <c r="K58" s="47">
        <f>H56*C58</f>
        <v>10380</v>
      </c>
    </row>
    <row r="59" spans="1:11" ht="18.75" x14ac:dyDescent="0.3">
      <c r="A59" s="43"/>
      <c r="B59" s="48" t="s">
        <v>98</v>
      </c>
      <c r="C59" s="48"/>
      <c r="D59" s="48"/>
      <c r="E59" s="48"/>
      <c r="F59" s="48"/>
      <c r="G59" s="48"/>
      <c r="H59" s="118"/>
      <c r="I59" s="118"/>
      <c r="J59" s="118"/>
      <c r="K59" s="49">
        <f>K58+K57+K56</f>
        <v>287356.34000000003</v>
      </c>
    </row>
    <row r="60" spans="1:11" ht="18.75" x14ac:dyDescent="0.3">
      <c r="A60" s="43"/>
      <c r="B60" s="48"/>
      <c r="C60" s="48"/>
      <c r="D60" s="48"/>
      <c r="E60" s="48"/>
      <c r="F60" s="48"/>
      <c r="G60" s="48"/>
      <c r="H60" s="48"/>
      <c r="I60" s="48"/>
      <c r="J60" s="48"/>
      <c r="K60" s="49"/>
    </row>
    <row r="61" spans="1:11" ht="18.75" x14ac:dyDescent="0.3">
      <c r="A61" s="43"/>
      <c r="B61" s="48"/>
      <c r="C61" s="1"/>
      <c r="D61" s="1"/>
      <c r="E61" s="1"/>
      <c r="F61" s="1"/>
      <c r="G61" s="48"/>
      <c r="H61" s="1"/>
      <c r="I61" s="50"/>
      <c r="J61" s="1"/>
      <c r="K61" s="1"/>
    </row>
    <row r="62" spans="1:11" ht="18.75" x14ac:dyDescent="0.3">
      <c r="A62" s="48"/>
      <c r="B62" s="48" t="s">
        <v>99</v>
      </c>
      <c r="C62" s="48"/>
      <c r="D62" s="48"/>
      <c r="E62" s="51"/>
      <c r="F62" s="48"/>
      <c r="G62" s="52" t="s">
        <v>100</v>
      </c>
      <c r="H62" s="52"/>
      <c r="I62" s="52"/>
      <c r="J62" s="52"/>
      <c r="K62" s="48"/>
    </row>
    <row r="63" spans="1:11" ht="18.75" x14ac:dyDescent="0.3">
      <c r="A63" s="48"/>
      <c r="B63" s="53"/>
      <c r="C63" s="48"/>
      <c r="D63" s="48"/>
      <c r="E63" s="48"/>
      <c r="F63" s="48"/>
      <c r="G63" s="52"/>
      <c r="H63" s="48"/>
      <c r="I63" s="48"/>
      <c r="J63" s="48"/>
      <c r="K63" s="48"/>
    </row>
    <row r="64" spans="1:11" ht="18.75" x14ac:dyDescent="0.3">
      <c r="A64" s="48"/>
      <c r="B64" s="54" t="s">
        <v>103</v>
      </c>
      <c r="C64" s="48"/>
      <c r="D64" s="48"/>
      <c r="E64" s="48"/>
      <c r="F64" s="48"/>
      <c r="G64" s="52" t="s">
        <v>101</v>
      </c>
      <c r="H64" s="48"/>
      <c r="I64" s="48"/>
      <c r="J64" s="48"/>
      <c r="K64" s="48"/>
    </row>
    <row r="65" spans="1:11" ht="18.75" x14ac:dyDescent="0.3">
      <c r="A65" s="119"/>
      <c r="B65" s="48"/>
      <c r="C65" s="1"/>
      <c r="D65" s="1"/>
      <c r="E65" s="1"/>
      <c r="F65" s="1"/>
      <c r="G65" s="48"/>
      <c r="H65" s="1"/>
      <c r="I65" s="50"/>
      <c r="J65" s="1"/>
      <c r="K65" s="120"/>
    </row>
    <row r="66" spans="1:11" ht="18.75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.75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mergeCells count="7">
    <mergeCell ref="A5:K5"/>
    <mergeCell ref="A7:A8"/>
    <mergeCell ref="B7:B8"/>
    <mergeCell ref="C7:C8"/>
    <mergeCell ref="D7:D8"/>
    <mergeCell ref="E7:G7"/>
    <mergeCell ref="H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90" workbookViewId="0">
      <selection activeCell="B63" sqref="B63:C64"/>
    </sheetView>
  </sheetViews>
  <sheetFormatPr defaultColWidth="11" defaultRowHeight="15.75" x14ac:dyDescent="0.25"/>
  <cols>
    <col min="1" max="1" width="5.125" customWidth="1"/>
    <col min="2" max="2" width="83.875" customWidth="1"/>
    <col min="3" max="3" width="10.5" customWidth="1"/>
    <col min="4" max="4" width="9.875" customWidth="1"/>
    <col min="5" max="11" width="16.875" customWidth="1"/>
  </cols>
  <sheetData>
    <row r="1" spans="1:11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18.75" x14ac:dyDescent="0.3">
      <c r="A3" s="2" t="s">
        <v>375</v>
      </c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18.75" x14ac:dyDescent="0.3">
      <c r="A4" s="2"/>
      <c r="B4" s="2"/>
      <c r="C4" s="2"/>
      <c r="D4" s="2"/>
      <c r="E4" s="2"/>
      <c r="F4" s="2"/>
      <c r="G4" s="2"/>
      <c r="H4" s="2"/>
      <c r="I4" s="3"/>
      <c r="J4" s="3"/>
      <c r="K4" s="1"/>
    </row>
    <row r="5" spans="1:11" ht="18.75" x14ac:dyDescent="0.3">
      <c r="A5" s="251" t="s">
        <v>376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8.75" x14ac:dyDescent="0.3">
      <c r="A6" s="2"/>
      <c r="B6" s="2"/>
      <c r="C6" s="2"/>
      <c r="D6" s="2"/>
      <c r="E6" s="2"/>
      <c r="F6" s="2"/>
      <c r="G6" s="2"/>
      <c r="H6" s="2"/>
      <c r="I6" s="3"/>
      <c r="J6" s="3"/>
      <c r="K6" s="1"/>
    </row>
    <row r="7" spans="1:11" ht="18.75" x14ac:dyDescent="0.25">
      <c r="A7" s="253" t="s">
        <v>3</v>
      </c>
      <c r="B7" s="253" t="s">
        <v>4</v>
      </c>
      <c r="C7" s="253" t="s">
        <v>5</v>
      </c>
      <c r="D7" s="253" t="s">
        <v>6</v>
      </c>
      <c r="E7" s="253" t="s">
        <v>7</v>
      </c>
      <c r="F7" s="253"/>
      <c r="G7" s="253"/>
      <c r="H7" s="253" t="s">
        <v>8</v>
      </c>
      <c r="I7" s="253"/>
      <c r="J7" s="253"/>
      <c r="K7" s="253"/>
    </row>
    <row r="8" spans="1:11" ht="56.25" x14ac:dyDescent="0.25">
      <c r="A8" s="253"/>
      <c r="B8" s="253"/>
      <c r="C8" s="253"/>
      <c r="D8" s="253"/>
      <c r="E8" s="121" t="s">
        <v>9</v>
      </c>
      <c r="F8" s="122" t="s">
        <v>10</v>
      </c>
      <c r="G8" s="122" t="s">
        <v>11</v>
      </c>
      <c r="H8" s="121" t="s">
        <v>9</v>
      </c>
      <c r="I8" s="121" t="s">
        <v>10</v>
      </c>
      <c r="J8" s="122" t="s">
        <v>11</v>
      </c>
      <c r="K8" s="123" t="s">
        <v>12</v>
      </c>
    </row>
    <row r="9" spans="1:11" ht="18.75" x14ac:dyDescent="0.25">
      <c r="A9" s="124">
        <v>1</v>
      </c>
      <c r="B9" s="125" t="s">
        <v>328</v>
      </c>
      <c r="C9" s="124" t="s">
        <v>277</v>
      </c>
      <c r="D9" s="124">
        <v>84</v>
      </c>
      <c r="E9" s="126">
        <v>420</v>
      </c>
      <c r="F9" s="126"/>
      <c r="G9" s="126"/>
      <c r="H9" s="126">
        <f>E9*D9</f>
        <v>35280</v>
      </c>
      <c r="I9" s="127">
        <f t="shared" ref="I9:I61" si="0">F9*D9</f>
        <v>0</v>
      </c>
      <c r="J9" s="127">
        <f>G9*D9</f>
        <v>0</v>
      </c>
      <c r="K9" s="126">
        <f>H9+I9+J9</f>
        <v>35280</v>
      </c>
    </row>
    <row r="10" spans="1:11" ht="18.75" x14ac:dyDescent="0.25">
      <c r="A10" s="124">
        <v>2</v>
      </c>
      <c r="B10" s="128" t="s">
        <v>278</v>
      </c>
      <c r="C10" s="124" t="s">
        <v>277</v>
      </c>
      <c r="D10" s="124">
        <v>7</v>
      </c>
      <c r="E10" s="126">
        <v>2000</v>
      </c>
      <c r="F10" s="129"/>
      <c r="G10" s="126"/>
      <c r="H10" s="126">
        <f t="shared" ref="H10:H61" si="1">E10*D10</f>
        <v>14000</v>
      </c>
      <c r="I10" s="127">
        <f t="shared" si="0"/>
        <v>0</v>
      </c>
      <c r="J10" s="127">
        <f t="shared" ref="J10:J61" si="2">G10*D10</f>
        <v>0</v>
      </c>
      <c r="K10" s="126">
        <f t="shared" ref="K10:K61" si="3">H10+I10+J10</f>
        <v>14000</v>
      </c>
    </row>
    <row r="11" spans="1:11" ht="18.75" x14ac:dyDescent="0.25">
      <c r="A11" s="124">
        <v>3</v>
      </c>
      <c r="B11" s="128" t="s">
        <v>329</v>
      </c>
      <c r="C11" s="124" t="s">
        <v>280</v>
      </c>
      <c r="D11" s="124">
        <v>12</v>
      </c>
      <c r="E11" s="126">
        <v>1500</v>
      </c>
      <c r="F11" s="129"/>
      <c r="G11" s="126"/>
      <c r="H11" s="126">
        <f t="shared" si="1"/>
        <v>18000</v>
      </c>
      <c r="I11" s="127">
        <f t="shared" si="0"/>
        <v>0</v>
      </c>
      <c r="J11" s="127">
        <f t="shared" si="2"/>
        <v>0</v>
      </c>
      <c r="K11" s="126">
        <f t="shared" si="3"/>
        <v>18000</v>
      </c>
    </row>
    <row r="12" spans="1:11" ht="18.75" x14ac:dyDescent="0.25">
      <c r="A12" s="130"/>
      <c r="B12" s="131" t="s">
        <v>281</v>
      </c>
      <c r="C12" s="130" t="s">
        <v>280</v>
      </c>
      <c r="D12" s="130">
        <v>3</v>
      </c>
      <c r="E12" s="132"/>
      <c r="F12" s="132">
        <v>2783</v>
      </c>
      <c r="G12" s="133"/>
      <c r="H12" s="132">
        <f t="shared" si="1"/>
        <v>0</v>
      </c>
      <c r="I12" s="134">
        <f t="shared" si="0"/>
        <v>8349</v>
      </c>
      <c r="J12" s="134">
        <f t="shared" si="2"/>
        <v>0</v>
      </c>
      <c r="K12" s="132">
        <f t="shared" si="3"/>
        <v>8349</v>
      </c>
    </row>
    <row r="13" spans="1:11" ht="18.75" x14ac:dyDescent="0.25">
      <c r="A13" s="130"/>
      <c r="B13" s="131" t="s">
        <v>282</v>
      </c>
      <c r="C13" s="130" t="s">
        <v>139</v>
      </c>
      <c r="D13" s="130">
        <v>12</v>
      </c>
      <c r="E13" s="132"/>
      <c r="F13" s="132">
        <v>1179</v>
      </c>
      <c r="G13" s="133"/>
      <c r="H13" s="132">
        <f t="shared" si="1"/>
        <v>0</v>
      </c>
      <c r="I13" s="134">
        <f t="shared" si="0"/>
        <v>14148</v>
      </c>
      <c r="J13" s="134">
        <f t="shared" si="2"/>
        <v>0</v>
      </c>
      <c r="K13" s="132">
        <f t="shared" si="3"/>
        <v>14148</v>
      </c>
    </row>
    <row r="14" spans="1:11" ht="18.75" x14ac:dyDescent="0.25">
      <c r="A14" s="130"/>
      <c r="B14" s="131" t="s">
        <v>283</v>
      </c>
      <c r="C14" s="130" t="s">
        <v>280</v>
      </c>
      <c r="D14" s="130">
        <v>3</v>
      </c>
      <c r="E14" s="135"/>
      <c r="F14" s="132">
        <v>719</v>
      </c>
      <c r="G14" s="136"/>
      <c r="H14" s="132">
        <f t="shared" si="1"/>
        <v>0</v>
      </c>
      <c r="I14" s="134">
        <f t="shared" si="0"/>
        <v>2157</v>
      </c>
      <c r="J14" s="134">
        <f t="shared" si="2"/>
        <v>0</v>
      </c>
      <c r="K14" s="132">
        <f t="shared" si="3"/>
        <v>2157</v>
      </c>
    </row>
    <row r="15" spans="1:11" ht="18.75" x14ac:dyDescent="0.25">
      <c r="A15" s="130"/>
      <c r="B15" s="131" t="s">
        <v>284</v>
      </c>
      <c r="C15" s="130" t="s">
        <v>285</v>
      </c>
      <c r="D15" s="130">
        <v>12</v>
      </c>
      <c r="E15" s="135"/>
      <c r="F15" s="132">
        <v>156</v>
      </c>
      <c r="G15" s="133"/>
      <c r="H15" s="132">
        <f t="shared" si="1"/>
        <v>0</v>
      </c>
      <c r="I15" s="134">
        <f t="shared" si="0"/>
        <v>1872</v>
      </c>
      <c r="J15" s="134">
        <f t="shared" si="2"/>
        <v>0</v>
      </c>
      <c r="K15" s="132">
        <f t="shared" si="3"/>
        <v>1872</v>
      </c>
    </row>
    <row r="16" spans="1:11" ht="18.75" x14ac:dyDescent="0.25">
      <c r="A16" s="130"/>
      <c r="B16" s="131" t="s">
        <v>286</v>
      </c>
      <c r="C16" s="130" t="s">
        <v>280</v>
      </c>
      <c r="D16" s="130">
        <v>30</v>
      </c>
      <c r="E16" s="135"/>
      <c r="F16" s="132">
        <v>15</v>
      </c>
      <c r="G16" s="133"/>
      <c r="H16" s="132">
        <f t="shared" si="1"/>
        <v>0</v>
      </c>
      <c r="I16" s="134">
        <f t="shared" si="0"/>
        <v>450</v>
      </c>
      <c r="J16" s="134">
        <f t="shared" si="2"/>
        <v>0</v>
      </c>
      <c r="K16" s="132">
        <f t="shared" si="3"/>
        <v>450</v>
      </c>
    </row>
    <row r="17" spans="1:11" ht="18.75" x14ac:dyDescent="0.25">
      <c r="A17" s="130"/>
      <c r="B17" s="131" t="s">
        <v>330</v>
      </c>
      <c r="C17" s="130" t="s">
        <v>139</v>
      </c>
      <c r="D17" s="130">
        <v>1</v>
      </c>
      <c r="E17" s="135"/>
      <c r="F17" s="132">
        <v>410</v>
      </c>
      <c r="G17" s="133"/>
      <c r="H17" s="132">
        <f t="shared" si="1"/>
        <v>0</v>
      </c>
      <c r="I17" s="134">
        <f t="shared" si="0"/>
        <v>410</v>
      </c>
      <c r="J17" s="134">
        <f t="shared" si="2"/>
        <v>0</v>
      </c>
      <c r="K17" s="132">
        <f t="shared" si="3"/>
        <v>410</v>
      </c>
    </row>
    <row r="18" spans="1:11" ht="18.75" x14ac:dyDescent="0.25">
      <c r="A18" s="124">
        <v>4</v>
      </c>
      <c r="B18" s="125" t="s">
        <v>377</v>
      </c>
      <c r="C18" s="124" t="s">
        <v>277</v>
      </c>
      <c r="D18" s="124">
        <v>165</v>
      </c>
      <c r="E18" s="137">
        <v>250</v>
      </c>
      <c r="F18" s="138"/>
      <c r="G18" s="139"/>
      <c r="H18" s="126">
        <f t="shared" si="1"/>
        <v>41250</v>
      </c>
      <c r="I18" s="127">
        <f t="shared" si="0"/>
        <v>0</v>
      </c>
      <c r="J18" s="127">
        <f t="shared" si="2"/>
        <v>0</v>
      </c>
      <c r="K18" s="126">
        <f t="shared" si="3"/>
        <v>41250</v>
      </c>
    </row>
    <row r="19" spans="1:11" ht="18.75" x14ac:dyDescent="0.25">
      <c r="A19" s="130"/>
      <c r="B19" s="131" t="s">
        <v>332</v>
      </c>
      <c r="C19" s="140" t="s">
        <v>277</v>
      </c>
      <c r="D19" s="130">
        <v>100</v>
      </c>
      <c r="E19" s="141"/>
      <c r="F19" s="142">
        <v>122.9</v>
      </c>
      <c r="G19" s="143"/>
      <c r="H19" s="132">
        <f t="shared" si="1"/>
        <v>0</v>
      </c>
      <c r="I19" s="134">
        <f t="shared" si="0"/>
        <v>12290</v>
      </c>
      <c r="J19" s="134">
        <f t="shared" si="2"/>
        <v>0</v>
      </c>
      <c r="K19" s="132">
        <f t="shared" si="3"/>
        <v>12290</v>
      </c>
    </row>
    <row r="20" spans="1:11" ht="18.75" x14ac:dyDescent="0.25">
      <c r="A20" s="130"/>
      <c r="B20" s="131" t="s">
        <v>333</v>
      </c>
      <c r="C20" s="140" t="s">
        <v>277</v>
      </c>
      <c r="D20" s="130">
        <v>25</v>
      </c>
      <c r="E20" s="141"/>
      <c r="F20" s="142">
        <v>209.2</v>
      </c>
      <c r="G20" s="143"/>
      <c r="H20" s="132">
        <f t="shared" si="1"/>
        <v>0</v>
      </c>
      <c r="I20" s="134">
        <f t="shared" si="0"/>
        <v>5230</v>
      </c>
      <c r="J20" s="134">
        <f t="shared" si="2"/>
        <v>0</v>
      </c>
      <c r="K20" s="132">
        <f t="shared" si="3"/>
        <v>5230</v>
      </c>
    </row>
    <row r="21" spans="1:11" ht="18.75" x14ac:dyDescent="0.25">
      <c r="A21" s="130"/>
      <c r="B21" s="131" t="s">
        <v>334</v>
      </c>
      <c r="C21" s="140" t="s">
        <v>277</v>
      </c>
      <c r="D21" s="130">
        <v>40</v>
      </c>
      <c r="E21" s="141"/>
      <c r="F21" s="142">
        <v>354.77</v>
      </c>
      <c r="G21" s="143"/>
      <c r="H21" s="132">
        <f t="shared" si="1"/>
        <v>0</v>
      </c>
      <c r="I21" s="134">
        <f t="shared" si="0"/>
        <v>14190.8</v>
      </c>
      <c r="J21" s="134">
        <f t="shared" si="2"/>
        <v>0</v>
      </c>
      <c r="K21" s="132">
        <f t="shared" si="3"/>
        <v>14190.8</v>
      </c>
    </row>
    <row r="22" spans="1:11" ht="18.75" x14ac:dyDescent="0.25">
      <c r="A22" s="130"/>
      <c r="B22" s="131" t="s">
        <v>335</v>
      </c>
      <c r="C22" s="140" t="s">
        <v>277</v>
      </c>
      <c r="D22" s="130">
        <v>100</v>
      </c>
      <c r="E22" s="141"/>
      <c r="F22" s="142">
        <v>13.07</v>
      </c>
      <c r="G22" s="143"/>
      <c r="H22" s="132">
        <f t="shared" si="1"/>
        <v>0</v>
      </c>
      <c r="I22" s="134">
        <f t="shared" si="0"/>
        <v>1307</v>
      </c>
      <c r="J22" s="134">
        <f t="shared" si="2"/>
        <v>0</v>
      </c>
      <c r="K22" s="132">
        <f t="shared" si="3"/>
        <v>1307</v>
      </c>
    </row>
    <row r="23" spans="1:11" ht="18.75" x14ac:dyDescent="0.25">
      <c r="A23" s="130"/>
      <c r="B23" s="131" t="s">
        <v>336</v>
      </c>
      <c r="C23" s="140" t="s">
        <v>277</v>
      </c>
      <c r="D23" s="130">
        <v>10</v>
      </c>
      <c r="E23" s="141"/>
      <c r="F23" s="142">
        <v>15.14</v>
      </c>
      <c r="G23" s="143"/>
      <c r="H23" s="132">
        <f t="shared" si="1"/>
        <v>0</v>
      </c>
      <c r="I23" s="134">
        <f t="shared" si="0"/>
        <v>151.4</v>
      </c>
      <c r="J23" s="134">
        <f t="shared" si="2"/>
        <v>0</v>
      </c>
      <c r="K23" s="132">
        <f t="shared" si="3"/>
        <v>151.4</v>
      </c>
    </row>
    <row r="24" spans="1:11" ht="18.75" x14ac:dyDescent="0.25">
      <c r="A24" s="130"/>
      <c r="B24" s="131" t="s">
        <v>337</v>
      </c>
      <c r="C24" s="140" t="s">
        <v>277</v>
      </c>
      <c r="D24" s="130">
        <v>20</v>
      </c>
      <c r="E24" s="141"/>
      <c r="F24" s="142">
        <v>18.39</v>
      </c>
      <c r="G24" s="143"/>
      <c r="H24" s="132">
        <f t="shared" si="1"/>
        <v>0</v>
      </c>
      <c r="I24" s="134">
        <f t="shared" si="0"/>
        <v>367.8</v>
      </c>
      <c r="J24" s="134">
        <f t="shared" si="2"/>
        <v>0</v>
      </c>
      <c r="K24" s="132">
        <f t="shared" si="3"/>
        <v>367.8</v>
      </c>
    </row>
    <row r="25" spans="1:11" ht="18.75" x14ac:dyDescent="0.25">
      <c r="A25" s="130"/>
      <c r="B25" s="131" t="s">
        <v>338</v>
      </c>
      <c r="C25" s="140" t="s">
        <v>277</v>
      </c>
      <c r="D25" s="130">
        <v>65</v>
      </c>
      <c r="E25" s="141"/>
      <c r="F25" s="132">
        <v>27</v>
      </c>
      <c r="G25" s="143"/>
      <c r="H25" s="132">
        <f t="shared" si="1"/>
        <v>0</v>
      </c>
      <c r="I25" s="134">
        <f t="shared" si="0"/>
        <v>1755</v>
      </c>
      <c r="J25" s="134">
        <f t="shared" si="2"/>
        <v>0</v>
      </c>
      <c r="K25" s="132">
        <f t="shared" si="3"/>
        <v>1755</v>
      </c>
    </row>
    <row r="26" spans="1:11" ht="18.75" x14ac:dyDescent="0.25">
      <c r="A26" s="130"/>
      <c r="B26" s="131" t="s">
        <v>339</v>
      </c>
      <c r="C26" s="140" t="s">
        <v>280</v>
      </c>
      <c r="D26" s="130">
        <v>3</v>
      </c>
      <c r="E26" s="141"/>
      <c r="F26" s="132">
        <v>863</v>
      </c>
      <c r="G26" s="143"/>
      <c r="H26" s="132">
        <f t="shared" si="1"/>
        <v>0</v>
      </c>
      <c r="I26" s="134">
        <f t="shared" si="0"/>
        <v>2589</v>
      </c>
      <c r="J26" s="134">
        <f t="shared" si="2"/>
        <v>0</v>
      </c>
      <c r="K26" s="132">
        <f t="shared" si="3"/>
        <v>2589</v>
      </c>
    </row>
    <row r="27" spans="1:11" ht="18.75" x14ac:dyDescent="0.25">
      <c r="A27" s="124">
        <v>5</v>
      </c>
      <c r="B27" s="125" t="s">
        <v>340</v>
      </c>
      <c r="C27" s="124" t="s">
        <v>280</v>
      </c>
      <c r="D27" s="124">
        <v>165</v>
      </c>
      <c r="E27" s="144">
        <v>200</v>
      </c>
      <c r="F27" s="139"/>
      <c r="G27" s="145"/>
      <c r="H27" s="126">
        <f t="shared" si="1"/>
        <v>33000</v>
      </c>
      <c r="I27" s="127">
        <f t="shared" si="0"/>
        <v>0</v>
      </c>
      <c r="J27" s="127">
        <f t="shared" si="2"/>
        <v>0</v>
      </c>
      <c r="K27" s="126">
        <f t="shared" si="3"/>
        <v>33000</v>
      </c>
    </row>
    <row r="28" spans="1:11" ht="18.75" x14ac:dyDescent="0.25">
      <c r="A28" s="124">
        <v>6</v>
      </c>
      <c r="B28" s="125" t="s">
        <v>378</v>
      </c>
      <c r="C28" s="124" t="s">
        <v>280</v>
      </c>
      <c r="D28" s="124">
        <v>14</v>
      </c>
      <c r="E28" s="144">
        <v>500</v>
      </c>
      <c r="F28" s="139"/>
      <c r="G28" s="145"/>
      <c r="H28" s="126">
        <f t="shared" si="1"/>
        <v>7000</v>
      </c>
      <c r="I28" s="127">
        <f t="shared" si="0"/>
        <v>0</v>
      </c>
      <c r="J28" s="127">
        <f t="shared" si="2"/>
        <v>0</v>
      </c>
      <c r="K28" s="126">
        <f t="shared" si="3"/>
        <v>7000</v>
      </c>
    </row>
    <row r="29" spans="1:11" ht="18.75" x14ac:dyDescent="0.25">
      <c r="A29" s="130"/>
      <c r="B29" s="131" t="s">
        <v>341</v>
      </c>
      <c r="C29" s="130" t="s">
        <v>280</v>
      </c>
      <c r="D29" s="130">
        <v>21</v>
      </c>
      <c r="E29" s="141"/>
      <c r="F29" s="142">
        <v>35</v>
      </c>
      <c r="G29" s="146"/>
      <c r="H29" s="132">
        <f t="shared" si="1"/>
        <v>0</v>
      </c>
      <c r="I29" s="134">
        <f t="shared" si="0"/>
        <v>735</v>
      </c>
      <c r="J29" s="134">
        <f t="shared" si="2"/>
        <v>0</v>
      </c>
      <c r="K29" s="132">
        <f t="shared" si="3"/>
        <v>735</v>
      </c>
    </row>
    <row r="30" spans="1:11" ht="18.75" x14ac:dyDescent="0.25">
      <c r="A30" s="130"/>
      <c r="B30" s="131" t="s">
        <v>342</v>
      </c>
      <c r="C30" s="130" t="s">
        <v>280</v>
      </c>
      <c r="D30" s="130">
        <v>2</v>
      </c>
      <c r="E30" s="141"/>
      <c r="F30" s="142">
        <v>103</v>
      </c>
      <c r="G30" s="146"/>
      <c r="H30" s="132">
        <f t="shared" si="1"/>
        <v>0</v>
      </c>
      <c r="I30" s="134">
        <f t="shared" si="0"/>
        <v>206</v>
      </c>
      <c r="J30" s="134">
        <f t="shared" si="2"/>
        <v>0</v>
      </c>
      <c r="K30" s="132">
        <f t="shared" si="3"/>
        <v>206</v>
      </c>
    </row>
    <row r="31" spans="1:11" ht="18.75" x14ac:dyDescent="0.25">
      <c r="A31" s="130"/>
      <c r="B31" s="131" t="s">
        <v>343</v>
      </c>
      <c r="C31" s="130" t="s">
        <v>280</v>
      </c>
      <c r="D31" s="130">
        <v>2</v>
      </c>
      <c r="E31" s="141"/>
      <c r="F31" s="142">
        <v>459</v>
      </c>
      <c r="G31" s="143"/>
      <c r="H31" s="132">
        <f t="shared" si="1"/>
        <v>0</v>
      </c>
      <c r="I31" s="134">
        <f t="shared" si="0"/>
        <v>918</v>
      </c>
      <c r="J31" s="134">
        <f t="shared" si="2"/>
        <v>0</v>
      </c>
      <c r="K31" s="132">
        <f t="shared" si="3"/>
        <v>918</v>
      </c>
    </row>
    <row r="32" spans="1:11" ht="18.75" x14ac:dyDescent="0.25">
      <c r="A32" s="130"/>
      <c r="B32" s="131" t="s">
        <v>344</v>
      </c>
      <c r="C32" s="130" t="s">
        <v>280</v>
      </c>
      <c r="D32" s="130">
        <v>2</v>
      </c>
      <c r="E32" s="141"/>
      <c r="F32" s="142">
        <v>178</v>
      </c>
      <c r="G32" s="143"/>
      <c r="H32" s="132">
        <f t="shared" si="1"/>
        <v>0</v>
      </c>
      <c r="I32" s="134">
        <f t="shared" si="0"/>
        <v>356</v>
      </c>
      <c r="J32" s="134">
        <f t="shared" si="2"/>
        <v>0</v>
      </c>
      <c r="K32" s="132">
        <f t="shared" si="3"/>
        <v>356</v>
      </c>
    </row>
    <row r="33" spans="1:11" ht="18.75" x14ac:dyDescent="0.25">
      <c r="A33" s="130"/>
      <c r="B33" s="131" t="s">
        <v>345</v>
      </c>
      <c r="C33" s="130" t="s">
        <v>280</v>
      </c>
      <c r="D33" s="130">
        <v>18</v>
      </c>
      <c r="E33" s="141"/>
      <c r="F33" s="142">
        <v>48</v>
      </c>
      <c r="G33" s="143"/>
      <c r="H33" s="132">
        <f t="shared" si="1"/>
        <v>0</v>
      </c>
      <c r="I33" s="134">
        <f t="shared" si="0"/>
        <v>864</v>
      </c>
      <c r="J33" s="134">
        <f t="shared" si="2"/>
        <v>0</v>
      </c>
      <c r="K33" s="132">
        <f t="shared" si="3"/>
        <v>864</v>
      </c>
    </row>
    <row r="34" spans="1:11" ht="18.75" x14ac:dyDescent="0.25">
      <c r="A34" s="130"/>
      <c r="B34" s="131" t="s">
        <v>346</v>
      </c>
      <c r="C34" s="130" t="s">
        <v>280</v>
      </c>
      <c r="D34" s="130">
        <v>10</v>
      </c>
      <c r="E34" s="141"/>
      <c r="F34" s="142">
        <v>51</v>
      </c>
      <c r="G34" s="143"/>
      <c r="H34" s="132">
        <f t="shared" si="1"/>
        <v>0</v>
      </c>
      <c r="I34" s="134">
        <f t="shared" si="0"/>
        <v>510</v>
      </c>
      <c r="J34" s="134">
        <f t="shared" si="2"/>
        <v>0</v>
      </c>
      <c r="K34" s="132">
        <f t="shared" si="3"/>
        <v>510</v>
      </c>
    </row>
    <row r="35" spans="1:11" ht="18.75" x14ac:dyDescent="0.25">
      <c r="A35" s="130"/>
      <c r="B35" s="131" t="s">
        <v>347</v>
      </c>
      <c r="C35" s="130" t="s">
        <v>280</v>
      </c>
      <c r="D35" s="130">
        <v>2</v>
      </c>
      <c r="E35" s="141"/>
      <c r="F35" s="142">
        <v>570</v>
      </c>
      <c r="G35" s="143"/>
      <c r="H35" s="132">
        <f t="shared" si="1"/>
        <v>0</v>
      </c>
      <c r="I35" s="134">
        <f t="shared" si="0"/>
        <v>1140</v>
      </c>
      <c r="J35" s="134">
        <f t="shared" si="2"/>
        <v>0</v>
      </c>
      <c r="K35" s="132">
        <f t="shared" si="3"/>
        <v>1140</v>
      </c>
    </row>
    <row r="36" spans="1:11" ht="18.75" x14ac:dyDescent="0.25">
      <c r="A36" s="130"/>
      <c r="B36" s="131" t="s">
        <v>348</v>
      </c>
      <c r="C36" s="130" t="s">
        <v>280</v>
      </c>
      <c r="D36" s="130">
        <v>4</v>
      </c>
      <c r="E36" s="141"/>
      <c r="F36" s="142">
        <v>531</v>
      </c>
      <c r="G36" s="146"/>
      <c r="H36" s="132">
        <f t="shared" si="1"/>
        <v>0</v>
      </c>
      <c r="I36" s="134">
        <f t="shared" si="0"/>
        <v>2124</v>
      </c>
      <c r="J36" s="134">
        <f t="shared" si="2"/>
        <v>0</v>
      </c>
      <c r="K36" s="132">
        <f t="shared" si="3"/>
        <v>2124</v>
      </c>
    </row>
    <row r="37" spans="1:11" ht="18.75" x14ac:dyDescent="0.25">
      <c r="A37" s="130"/>
      <c r="B37" s="131" t="s">
        <v>349</v>
      </c>
      <c r="C37" s="130" t="s">
        <v>280</v>
      </c>
      <c r="D37" s="130">
        <v>2</v>
      </c>
      <c r="E37" s="141"/>
      <c r="F37" s="142">
        <v>657.23</v>
      </c>
      <c r="G37" s="146"/>
      <c r="H37" s="132">
        <f t="shared" si="1"/>
        <v>0</v>
      </c>
      <c r="I37" s="134">
        <f t="shared" si="0"/>
        <v>1314.46</v>
      </c>
      <c r="J37" s="134">
        <f t="shared" si="2"/>
        <v>0</v>
      </c>
      <c r="K37" s="132">
        <f t="shared" si="3"/>
        <v>1314.46</v>
      </c>
    </row>
    <row r="38" spans="1:11" ht="18.75" x14ac:dyDescent="0.25">
      <c r="A38" s="130"/>
      <c r="B38" s="131" t="s">
        <v>350</v>
      </c>
      <c r="C38" s="130" t="s">
        <v>280</v>
      </c>
      <c r="D38" s="130">
        <v>9</v>
      </c>
      <c r="E38" s="141"/>
      <c r="F38" s="142">
        <v>433.21</v>
      </c>
      <c r="G38" s="143"/>
      <c r="H38" s="132">
        <f t="shared" si="1"/>
        <v>0</v>
      </c>
      <c r="I38" s="134">
        <f t="shared" si="0"/>
        <v>3898.89</v>
      </c>
      <c r="J38" s="134">
        <f t="shared" si="2"/>
        <v>0</v>
      </c>
      <c r="K38" s="132">
        <f t="shared" si="3"/>
        <v>3898.89</v>
      </c>
    </row>
    <row r="39" spans="1:11" ht="18.75" x14ac:dyDescent="0.25">
      <c r="A39" s="130"/>
      <c r="B39" s="131" t="s">
        <v>351</v>
      </c>
      <c r="C39" s="130" t="s">
        <v>280</v>
      </c>
      <c r="D39" s="130">
        <v>12</v>
      </c>
      <c r="E39" s="141"/>
      <c r="F39" s="142">
        <v>733.94</v>
      </c>
      <c r="G39" s="143"/>
      <c r="H39" s="132">
        <f t="shared" si="1"/>
        <v>0</v>
      </c>
      <c r="I39" s="134">
        <f t="shared" si="0"/>
        <v>8807.2800000000007</v>
      </c>
      <c r="J39" s="134">
        <f t="shared" si="2"/>
        <v>0</v>
      </c>
      <c r="K39" s="132">
        <f t="shared" si="3"/>
        <v>8807.2800000000007</v>
      </c>
    </row>
    <row r="40" spans="1:11" ht="18.75" x14ac:dyDescent="0.25">
      <c r="A40" s="130"/>
      <c r="B40" s="131" t="s">
        <v>352</v>
      </c>
      <c r="C40" s="130" t="s">
        <v>280</v>
      </c>
      <c r="D40" s="130">
        <v>14</v>
      </c>
      <c r="E40" s="141"/>
      <c r="F40" s="142">
        <v>297.24</v>
      </c>
      <c r="G40" s="143"/>
      <c r="H40" s="132">
        <f t="shared" si="1"/>
        <v>0</v>
      </c>
      <c r="I40" s="134">
        <f t="shared" si="0"/>
        <v>4161.3600000000006</v>
      </c>
      <c r="J40" s="134">
        <f t="shared" si="2"/>
        <v>0</v>
      </c>
      <c r="K40" s="132">
        <f t="shared" si="3"/>
        <v>4161.3600000000006</v>
      </c>
    </row>
    <row r="41" spans="1:11" ht="18.75" x14ac:dyDescent="0.25">
      <c r="A41" s="130"/>
      <c r="B41" s="131" t="s">
        <v>353</v>
      </c>
      <c r="C41" s="130" t="s">
        <v>280</v>
      </c>
      <c r="D41" s="130">
        <v>12</v>
      </c>
      <c r="E41" s="141"/>
      <c r="F41" s="142">
        <v>409.68</v>
      </c>
      <c r="G41" s="143"/>
      <c r="H41" s="132">
        <f t="shared" si="1"/>
        <v>0</v>
      </c>
      <c r="I41" s="134">
        <f t="shared" si="0"/>
        <v>4916.16</v>
      </c>
      <c r="J41" s="134">
        <f t="shared" si="2"/>
        <v>0</v>
      </c>
      <c r="K41" s="132">
        <f t="shared" si="3"/>
        <v>4916.16</v>
      </c>
    </row>
    <row r="42" spans="1:11" ht="18.75" x14ac:dyDescent="0.25">
      <c r="A42" s="130"/>
      <c r="B42" s="131" t="s">
        <v>354</v>
      </c>
      <c r="C42" s="130" t="s">
        <v>280</v>
      </c>
      <c r="D42" s="130">
        <v>12</v>
      </c>
      <c r="E42" s="141"/>
      <c r="F42" s="142">
        <v>237.96</v>
      </c>
      <c r="G42" s="143"/>
      <c r="H42" s="132">
        <f t="shared" si="1"/>
        <v>0</v>
      </c>
      <c r="I42" s="134">
        <f t="shared" si="0"/>
        <v>2855.52</v>
      </c>
      <c r="J42" s="134">
        <f t="shared" si="2"/>
        <v>0</v>
      </c>
      <c r="K42" s="132">
        <f t="shared" si="3"/>
        <v>2855.52</v>
      </c>
    </row>
    <row r="43" spans="1:11" ht="18.75" x14ac:dyDescent="0.25">
      <c r="A43" s="130"/>
      <c r="B43" s="131" t="s">
        <v>355</v>
      </c>
      <c r="C43" s="130" t="s">
        <v>280</v>
      </c>
      <c r="D43" s="130">
        <v>20</v>
      </c>
      <c r="E43" s="141"/>
      <c r="F43" s="142">
        <v>520.38</v>
      </c>
      <c r="G43" s="146"/>
      <c r="H43" s="132">
        <f t="shared" si="1"/>
        <v>0</v>
      </c>
      <c r="I43" s="134">
        <f t="shared" si="0"/>
        <v>10407.6</v>
      </c>
      <c r="J43" s="134">
        <f t="shared" si="2"/>
        <v>0</v>
      </c>
      <c r="K43" s="132">
        <f t="shared" si="3"/>
        <v>10407.6</v>
      </c>
    </row>
    <row r="44" spans="1:11" ht="18.75" x14ac:dyDescent="0.25">
      <c r="A44" s="130"/>
      <c r="B44" s="131" t="s">
        <v>356</v>
      </c>
      <c r="C44" s="130" t="s">
        <v>280</v>
      </c>
      <c r="D44" s="130">
        <v>21</v>
      </c>
      <c r="E44" s="141"/>
      <c r="F44" s="142">
        <v>2719.58</v>
      </c>
      <c r="G44" s="146"/>
      <c r="H44" s="132">
        <f t="shared" si="1"/>
        <v>0</v>
      </c>
      <c r="I44" s="134">
        <f t="shared" si="0"/>
        <v>57111.18</v>
      </c>
      <c r="J44" s="134">
        <f t="shared" si="2"/>
        <v>0</v>
      </c>
      <c r="K44" s="132">
        <f t="shared" si="3"/>
        <v>57111.18</v>
      </c>
    </row>
    <row r="45" spans="1:11" ht="18.75" x14ac:dyDescent="0.25">
      <c r="A45" s="130"/>
      <c r="B45" s="131" t="s">
        <v>357</v>
      </c>
      <c r="C45" s="130" t="s">
        <v>280</v>
      </c>
      <c r="D45" s="130">
        <v>21</v>
      </c>
      <c r="E45" s="141"/>
      <c r="F45" s="142">
        <v>758.43</v>
      </c>
      <c r="G45" s="143"/>
      <c r="H45" s="132">
        <f t="shared" si="1"/>
        <v>0</v>
      </c>
      <c r="I45" s="134">
        <f t="shared" si="0"/>
        <v>15927.029999999999</v>
      </c>
      <c r="J45" s="134">
        <f t="shared" si="2"/>
        <v>0</v>
      </c>
      <c r="K45" s="132">
        <f t="shared" si="3"/>
        <v>15927.029999999999</v>
      </c>
    </row>
    <row r="46" spans="1:11" ht="18.75" x14ac:dyDescent="0.25">
      <c r="A46" s="130"/>
      <c r="B46" s="131" t="s">
        <v>358</v>
      </c>
      <c r="C46" s="130" t="s">
        <v>280</v>
      </c>
      <c r="D46" s="130">
        <v>6</v>
      </c>
      <c r="E46" s="141"/>
      <c r="F46" s="142">
        <v>872.53</v>
      </c>
      <c r="G46" s="143"/>
      <c r="H46" s="132">
        <f t="shared" si="1"/>
        <v>0</v>
      </c>
      <c r="I46" s="134">
        <f t="shared" si="0"/>
        <v>5235.18</v>
      </c>
      <c r="J46" s="134">
        <f t="shared" si="2"/>
        <v>0</v>
      </c>
      <c r="K46" s="132">
        <f t="shared" si="3"/>
        <v>5235.18</v>
      </c>
    </row>
    <row r="47" spans="1:11" ht="18.75" x14ac:dyDescent="0.25">
      <c r="A47" s="130"/>
      <c r="B47" s="131" t="s">
        <v>359</v>
      </c>
      <c r="C47" s="130" t="s">
        <v>280</v>
      </c>
      <c r="D47" s="130">
        <v>12</v>
      </c>
      <c r="E47" s="141"/>
      <c r="F47" s="142">
        <v>451.52</v>
      </c>
      <c r="G47" s="143"/>
      <c r="H47" s="132">
        <f t="shared" si="1"/>
        <v>0</v>
      </c>
      <c r="I47" s="134">
        <f t="shared" si="0"/>
        <v>5418.24</v>
      </c>
      <c r="J47" s="134">
        <f t="shared" si="2"/>
        <v>0</v>
      </c>
      <c r="K47" s="132">
        <f t="shared" si="3"/>
        <v>5418.24</v>
      </c>
    </row>
    <row r="48" spans="1:11" ht="18.75" x14ac:dyDescent="0.25">
      <c r="A48" s="130"/>
      <c r="B48" s="131" t="s">
        <v>360</v>
      </c>
      <c r="C48" s="130" t="s">
        <v>280</v>
      </c>
      <c r="D48" s="130">
        <v>12</v>
      </c>
      <c r="E48" s="141"/>
      <c r="F48" s="142">
        <v>538.69000000000005</v>
      </c>
      <c r="G48" s="143"/>
      <c r="H48" s="132">
        <f t="shared" si="1"/>
        <v>0</v>
      </c>
      <c r="I48" s="134">
        <f t="shared" si="0"/>
        <v>6464.2800000000007</v>
      </c>
      <c r="J48" s="134">
        <f t="shared" si="2"/>
        <v>0</v>
      </c>
      <c r="K48" s="132">
        <f t="shared" si="3"/>
        <v>6464.2800000000007</v>
      </c>
    </row>
    <row r="49" spans="1:11" ht="18.75" x14ac:dyDescent="0.25">
      <c r="A49" s="130"/>
      <c r="B49" s="131" t="s">
        <v>361</v>
      </c>
      <c r="C49" s="130" t="s">
        <v>280</v>
      </c>
      <c r="D49" s="130">
        <v>4</v>
      </c>
      <c r="E49" s="141"/>
      <c r="F49" s="142">
        <v>549.15</v>
      </c>
      <c r="G49" s="143"/>
      <c r="H49" s="132">
        <f t="shared" si="1"/>
        <v>0</v>
      </c>
      <c r="I49" s="134">
        <f t="shared" si="0"/>
        <v>2196.6</v>
      </c>
      <c r="J49" s="134">
        <f t="shared" si="2"/>
        <v>0</v>
      </c>
      <c r="K49" s="132">
        <f t="shared" si="3"/>
        <v>2196.6</v>
      </c>
    </row>
    <row r="50" spans="1:11" ht="18.75" x14ac:dyDescent="0.25">
      <c r="A50" s="130"/>
      <c r="B50" s="131" t="s">
        <v>362</v>
      </c>
      <c r="C50" s="130" t="s">
        <v>280</v>
      </c>
      <c r="D50" s="130">
        <v>2</v>
      </c>
      <c r="E50" s="141"/>
      <c r="F50" s="142">
        <v>943.14</v>
      </c>
      <c r="G50" s="146"/>
      <c r="H50" s="132">
        <f t="shared" si="1"/>
        <v>0</v>
      </c>
      <c r="I50" s="134">
        <f t="shared" si="0"/>
        <v>1886.28</v>
      </c>
      <c r="J50" s="134">
        <f t="shared" si="2"/>
        <v>0</v>
      </c>
      <c r="K50" s="132">
        <f t="shared" si="3"/>
        <v>1886.28</v>
      </c>
    </row>
    <row r="51" spans="1:11" ht="18.75" x14ac:dyDescent="0.25">
      <c r="A51" s="130"/>
      <c r="B51" s="131" t="s">
        <v>363</v>
      </c>
      <c r="C51" s="130" t="s">
        <v>280</v>
      </c>
      <c r="D51" s="130">
        <v>17</v>
      </c>
      <c r="E51" s="141"/>
      <c r="F51" s="142">
        <v>357.38</v>
      </c>
      <c r="G51" s="146"/>
      <c r="H51" s="132">
        <f t="shared" si="1"/>
        <v>0</v>
      </c>
      <c r="I51" s="134">
        <f t="shared" si="0"/>
        <v>6075.46</v>
      </c>
      <c r="J51" s="134">
        <f t="shared" si="2"/>
        <v>0</v>
      </c>
      <c r="K51" s="132">
        <f t="shared" si="3"/>
        <v>6075.46</v>
      </c>
    </row>
    <row r="52" spans="1:11" ht="18.75" x14ac:dyDescent="0.25">
      <c r="A52" s="130"/>
      <c r="B52" s="131" t="s">
        <v>364</v>
      </c>
      <c r="C52" s="130" t="s">
        <v>280</v>
      </c>
      <c r="D52" s="130">
        <v>10</v>
      </c>
      <c r="E52" s="141"/>
      <c r="F52" s="142">
        <v>309</v>
      </c>
      <c r="G52" s="143"/>
      <c r="H52" s="132">
        <f t="shared" si="1"/>
        <v>0</v>
      </c>
      <c r="I52" s="134">
        <f t="shared" si="0"/>
        <v>3090</v>
      </c>
      <c r="J52" s="134">
        <f t="shared" si="2"/>
        <v>0</v>
      </c>
      <c r="K52" s="132">
        <f t="shared" si="3"/>
        <v>3090</v>
      </c>
    </row>
    <row r="53" spans="1:11" ht="18.75" x14ac:dyDescent="0.25">
      <c r="A53" s="130"/>
      <c r="B53" s="131" t="s">
        <v>365</v>
      </c>
      <c r="C53" s="130" t="s">
        <v>280</v>
      </c>
      <c r="D53" s="130">
        <v>146</v>
      </c>
      <c r="E53" s="141"/>
      <c r="F53" s="142">
        <v>60.14</v>
      </c>
      <c r="G53" s="143"/>
      <c r="H53" s="132">
        <f t="shared" si="1"/>
        <v>0</v>
      </c>
      <c r="I53" s="134">
        <f t="shared" si="0"/>
        <v>8780.44</v>
      </c>
      <c r="J53" s="134">
        <f t="shared" si="2"/>
        <v>0</v>
      </c>
      <c r="K53" s="132">
        <f t="shared" si="3"/>
        <v>8780.44</v>
      </c>
    </row>
    <row r="54" spans="1:11" ht="18.75" x14ac:dyDescent="0.25">
      <c r="A54" s="130"/>
      <c r="B54" s="131" t="s">
        <v>366</v>
      </c>
      <c r="C54" s="130" t="s">
        <v>280</v>
      </c>
      <c r="D54" s="130">
        <v>32</v>
      </c>
      <c r="E54" s="141"/>
      <c r="F54" s="142">
        <v>67.989999999999995</v>
      </c>
      <c r="G54" s="143"/>
      <c r="H54" s="132">
        <f t="shared" si="1"/>
        <v>0</v>
      </c>
      <c r="I54" s="134">
        <f t="shared" si="0"/>
        <v>2175.6799999999998</v>
      </c>
      <c r="J54" s="134">
        <f t="shared" si="2"/>
        <v>0</v>
      </c>
      <c r="K54" s="132">
        <f t="shared" si="3"/>
        <v>2175.6799999999998</v>
      </c>
    </row>
    <row r="55" spans="1:11" ht="18.75" x14ac:dyDescent="0.25">
      <c r="A55" s="130"/>
      <c r="B55" s="131" t="s">
        <v>367</v>
      </c>
      <c r="C55" s="130" t="s">
        <v>280</v>
      </c>
      <c r="D55" s="130">
        <v>26</v>
      </c>
      <c r="E55" s="141"/>
      <c r="F55" s="142">
        <v>122.9</v>
      </c>
      <c r="G55" s="143"/>
      <c r="H55" s="132">
        <f t="shared" si="1"/>
        <v>0</v>
      </c>
      <c r="I55" s="134">
        <f t="shared" si="0"/>
        <v>3195.4</v>
      </c>
      <c r="J55" s="134">
        <f t="shared" si="2"/>
        <v>0</v>
      </c>
      <c r="K55" s="132">
        <f t="shared" si="3"/>
        <v>3195.4</v>
      </c>
    </row>
    <row r="56" spans="1:11" ht="18.75" x14ac:dyDescent="0.25">
      <c r="A56" s="130"/>
      <c r="B56" s="131" t="s">
        <v>368</v>
      </c>
      <c r="C56" s="130" t="s">
        <v>280</v>
      </c>
      <c r="D56" s="130">
        <v>6</v>
      </c>
      <c r="E56" s="132"/>
      <c r="F56" s="147">
        <v>11970</v>
      </c>
      <c r="G56" s="132"/>
      <c r="H56" s="132">
        <f t="shared" si="1"/>
        <v>0</v>
      </c>
      <c r="I56" s="134">
        <f t="shared" si="0"/>
        <v>71820</v>
      </c>
      <c r="J56" s="134">
        <f t="shared" si="2"/>
        <v>0</v>
      </c>
      <c r="K56" s="132">
        <f t="shared" si="3"/>
        <v>71820</v>
      </c>
    </row>
    <row r="57" spans="1:11" ht="18.75" x14ac:dyDescent="0.25">
      <c r="A57" s="130"/>
      <c r="B57" s="131" t="s">
        <v>369</v>
      </c>
      <c r="C57" s="130" t="s">
        <v>139</v>
      </c>
      <c r="D57" s="130">
        <v>2</v>
      </c>
      <c r="E57" s="132"/>
      <c r="F57" s="132">
        <v>800</v>
      </c>
      <c r="G57" s="132"/>
      <c r="H57" s="132">
        <f t="shared" si="1"/>
        <v>0</v>
      </c>
      <c r="I57" s="134">
        <f t="shared" si="0"/>
        <v>1600</v>
      </c>
      <c r="J57" s="134">
        <f t="shared" si="2"/>
        <v>0</v>
      </c>
      <c r="K57" s="132">
        <f t="shared" si="3"/>
        <v>1600</v>
      </c>
    </row>
    <row r="58" spans="1:11" ht="18.75" x14ac:dyDescent="0.25">
      <c r="A58" s="148">
        <v>6</v>
      </c>
      <c r="B58" s="125" t="s">
        <v>18</v>
      </c>
      <c r="C58" s="148" t="s">
        <v>19</v>
      </c>
      <c r="D58" s="148">
        <v>4</v>
      </c>
      <c r="E58" s="137">
        <v>420</v>
      </c>
      <c r="F58" s="137"/>
      <c r="G58" s="137"/>
      <c r="H58" s="126">
        <f t="shared" si="1"/>
        <v>1680</v>
      </c>
      <c r="I58" s="127">
        <f t="shared" si="0"/>
        <v>0</v>
      </c>
      <c r="J58" s="127">
        <f t="shared" si="2"/>
        <v>0</v>
      </c>
      <c r="K58" s="126">
        <f t="shared" si="3"/>
        <v>1680</v>
      </c>
    </row>
    <row r="59" spans="1:11" ht="18.75" x14ac:dyDescent="0.25">
      <c r="A59" s="148">
        <v>7</v>
      </c>
      <c r="B59" s="125" t="s">
        <v>370</v>
      </c>
      <c r="C59" s="148" t="s">
        <v>28</v>
      </c>
      <c r="D59" s="148">
        <v>4</v>
      </c>
      <c r="E59" s="137">
        <v>1200</v>
      </c>
      <c r="F59" s="137"/>
      <c r="G59" s="137"/>
      <c r="H59" s="126">
        <f t="shared" si="1"/>
        <v>4800</v>
      </c>
      <c r="I59" s="127">
        <f t="shared" si="0"/>
        <v>0</v>
      </c>
      <c r="J59" s="127">
        <f t="shared" si="2"/>
        <v>0</v>
      </c>
      <c r="K59" s="126">
        <f t="shared" si="3"/>
        <v>4800</v>
      </c>
    </row>
    <row r="60" spans="1:11" ht="18.75" x14ac:dyDescent="0.25">
      <c r="A60" s="149"/>
      <c r="B60" s="131" t="s">
        <v>371</v>
      </c>
      <c r="C60" s="130" t="s">
        <v>372</v>
      </c>
      <c r="D60" s="150">
        <v>1</v>
      </c>
      <c r="E60" s="147"/>
      <c r="F60" s="83"/>
      <c r="G60" s="147">
        <v>2500</v>
      </c>
      <c r="H60" s="132">
        <f t="shared" si="1"/>
        <v>0</v>
      </c>
      <c r="I60" s="134">
        <f t="shared" si="0"/>
        <v>0</v>
      </c>
      <c r="J60" s="134">
        <f t="shared" si="2"/>
        <v>2500</v>
      </c>
      <c r="K60" s="132">
        <f t="shared" si="3"/>
        <v>2500</v>
      </c>
    </row>
    <row r="61" spans="1:11" ht="18.75" x14ac:dyDescent="0.3">
      <c r="A61" s="130"/>
      <c r="B61" s="131" t="s">
        <v>373</v>
      </c>
      <c r="C61" s="130" t="s">
        <v>374</v>
      </c>
      <c r="D61" s="151">
        <v>0.5</v>
      </c>
      <c r="E61" s="152"/>
      <c r="F61" s="152"/>
      <c r="G61" s="132">
        <v>12000</v>
      </c>
      <c r="H61" s="132">
        <f t="shared" si="1"/>
        <v>0</v>
      </c>
      <c r="I61" s="134">
        <f t="shared" si="0"/>
        <v>0</v>
      </c>
      <c r="J61" s="134">
        <f t="shared" si="2"/>
        <v>6000</v>
      </c>
      <c r="K61" s="132">
        <f t="shared" si="3"/>
        <v>6000</v>
      </c>
    </row>
    <row r="62" spans="1:11" ht="18.75" x14ac:dyDescent="0.3">
      <c r="A62" s="153"/>
      <c r="B62" s="154" t="s">
        <v>97</v>
      </c>
      <c r="C62" s="155"/>
      <c r="D62" s="155"/>
      <c r="E62" s="154"/>
      <c r="F62" s="154"/>
      <c r="G62" s="154"/>
      <c r="H62" s="156">
        <f>SUM(H9:H61)</f>
        <v>155010</v>
      </c>
      <c r="I62" s="156">
        <f t="shared" ref="I62:K62" si="4">SUM(I9:I61)</f>
        <v>299457.03999999998</v>
      </c>
      <c r="J62" s="156">
        <f t="shared" si="4"/>
        <v>8500</v>
      </c>
      <c r="K62" s="156">
        <f t="shared" si="4"/>
        <v>462967.04000000004</v>
      </c>
    </row>
    <row r="63" spans="1:11" ht="18.75" x14ac:dyDescent="0.3">
      <c r="A63" s="42"/>
      <c r="B63" s="43" t="s">
        <v>104</v>
      </c>
      <c r="C63" s="44">
        <v>0.1</v>
      </c>
      <c r="D63" s="45"/>
      <c r="E63" s="43"/>
      <c r="F63" s="43"/>
      <c r="G63" s="43"/>
      <c r="H63" s="117"/>
      <c r="I63" s="117"/>
      <c r="J63" s="47"/>
      <c r="K63" s="47">
        <f>H62*C63</f>
        <v>15501</v>
      </c>
    </row>
    <row r="64" spans="1:11" ht="18.75" x14ac:dyDescent="0.3">
      <c r="A64" s="42"/>
      <c r="B64" s="43" t="s">
        <v>105</v>
      </c>
      <c r="C64" s="44">
        <v>0.15</v>
      </c>
      <c r="D64" s="45"/>
      <c r="E64" s="43"/>
      <c r="F64" s="43"/>
      <c r="G64" s="43"/>
      <c r="H64" s="117"/>
      <c r="I64" s="117"/>
      <c r="J64" s="47"/>
      <c r="K64" s="47">
        <f>H62*C64</f>
        <v>23251.5</v>
      </c>
    </row>
    <row r="65" spans="1:11" ht="18.75" x14ac:dyDescent="0.3">
      <c r="A65" s="43"/>
      <c r="B65" s="48" t="s">
        <v>98</v>
      </c>
      <c r="C65" s="48"/>
      <c r="D65" s="48"/>
      <c r="E65" s="48"/>
      <c r="F65" s="48"/>
      <c r="G65" s="48"/>
      <c r="H65" s="118"/>
      <c r="I65" s="118"/>
      <c r="J65" s="118"/>
      <c r="K65" s="49">
        <f>K64+K63+K62</f>
        <v>501719.54000000004</v>
      </c>
    </row>
    <row r="66" spans="1:11" ht="18.75" x14ac:dyDescent="0.3">
      <c r="A66" s="43"/>
      <c r="B66" s="48"/>
      <c r="C66" s="48"/>
      <c r="D66" s="48"/>
      <c r="E66" s="48"/>
      <c r="F66" s="48"/>
      <c r="G66" s="48"/>
      <c r="H66" s="118"/>
      <c r="I66" s="118"/>
      <c r="J66" s="118"/>
      <c r="K66" s="49"/>
    </row>
    <row r="67" spans="1:11" ht="18.75" x14ac:dyDescent="0.3">
      <c r="A67" s="43"/>
      <c r="B67" s="48"/>
      <c r="C67" s="1"/>
      <c r="D67" s="1"/>
      <c r="E67" s="1"/>
      <c r="F67" s="1"/>
      <c r="G67" s="48"/>
      <c r="H67" s="1"/>
      <c r="I67" s="50"/>
      <c r="J67" s="1"/>
      <c r="K67" s="1"/>
    </row>
    <row r="68" spans="1:11" ht="18.75" x14ac:dyDescent="0.3">
      <c r="A68" s="48"/>
      <c r="B68" s="48" t="s">
        <v>99</v>
      </c>
      <c r="C68" s="48"/>
      <c r="D68" s="48"/>
      <c r="E68" s="51"/>
      <c r="F68" s="48"/>
      <c r="G68" s="52" t="s">
        <v>100</v>
      </c>
      <c r="H68" s="52"/>
      <c r="I68" s="52"/>
      <c r="J68" s="52"/>
      <c r="K68" s="48"/>
    </row>
    <row r="69" spans="1:11" ht="18.75" x14ac:dyDescent="0.3">
      <c r="A69" s="48"/>
      <c r="B69" s="53"/>
      <c r="C69" s="48"/>
      <c r="D69" s="48"/>
      <c r="E69" s="48"/>
      <c r="F69" s="48"/>
      <c r="G69" s="52"/>
      <c r="H69" s="48"/>
      <c r="I69" s="48"/>
      <c r="J69" s="48"/>
      <c r="K69" s="48"/>
    </row>
    <row r="70" spans="1:11" ht="18.75" x14ac:dyDescent="0.3">
      <c r="A70" s="48"/>
      <c r="B70" s="54" t="s">
        <v>103</v>
      </c>
      <c r="C70" s="48"/>
      <c r="D70" s="48"/>
      <c r="E70" s="48"/>
      <c r="F70" s="48"/>
      <c r="G70" s="52" t="s">
        <v>101</v>
      </c>
      <c r="H70" s="48"/>
      <c r="I70" s="48"/>
      <c r="J70" s="48"/>
      <c r="K70" s="48"/>
    </row>
  </sheetData>
  <mergeCells count="7">
    <mergeCell ref="A5:K5"/>
    <mergeCell ref="A7:A8"/>
    <mergeCell ref="B7:B8"/>
    <mergeCell ref="C7:C8"/>
    <mergeCell ref="D7:D8"/>
    <mergeCell ref="E7:G7"/>
    <mergeCell ref="H7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="89" workbookViewId="0">
      <selection activeCell="B92" sqref="B92:C93"/>
    </sheetView>
  </sheetViews>
  <sheetFormatPr defaultColWidth="11" defaultRowHeight="15.75" x14ac:dyDescent="0.25"/>
  <cols>
    <col min="1" max="1" width="6" customWidth="1"/>
    <col min="2" max="2" width="93.125" customWidth="1"/>
    <col min="3" max="3" width="10.5" customWidth="1"/>
    <col min="4" max="4" width="9.125" customWidth="1"/>
    <col min="5" max="11" width="17.875" customWidth="1"/>
  </cols>
  <sheetData>
    <row r="1" spans="1:11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</row>
    <row r="2" spans="1:11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</row>
    <row r="3" spans="1:11" ht="18.75" x14ac:dyDescent="0.3">
      <c r="A3" s="2" t="s">
        <v>427</v>
      </c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18.75" x14ac:dyDescent="0.3">
      <c r="A4" s="2"/>
      <c r="B4" s="2"/>
      <c r="C4" s="2"/>
      <c r="D4" s="2"/>
      <c r="E4" s="2"/>
      <c r="F4" s="2"/>
      <c r="G4" s="2"/>
      <c r="H4" s="2"/>
      <c r="I4" s="3"/>
      <c r="J4" s="3"/>
      <c r="K4" s="1"/>
    </row>
    <row r="5" spans="1:11" ht="18.75" x14ac:dyDescent="0.3">
      <c r="A5" s="251" t="s">
        <v>428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8.75" x14ac:dyDescent="0.3">
      <c r="A6" s="2"/>
      <c r="B6" s="2"/>
      <c r="C6" s="2"/>
      <c r="D6" s="2"/>
      <c r="E6" s="2"/>
      <c r="F6" s="2"/>
      <c r="G6" s="2"/>
      <c r="H6" s="2"/>
      <c r="I6" s="3"/>
      <c r="J6" s="3"/>
      <c r="K6" s="1"/>
    </row>
    <row r="7" spans="1:11" ht="18.75" x14ac:dyDescent="0.25">
      <c r="A7" s="253" t="s">
        <v>3</v>
      </c>
      <c r="B7" s="253" t="s">
        <v>4</v>
      </c>
      <c r="C7" s="253" t="s">
        <v>5</v>
      </c>
      <c r="D7" s="253" t="s">
        <v>6</v>
      </c>
      <c r="E7" s="253" t="s">
        <v>7</v>
      </c>
      <c r="F7" s="253"/>
      <c r="G7" s="253"/>
      <c r="H7" s="253" t="s">
        <v>8</v>
      </c>
      <c r="I7" s="253"/>
      <c r="J7" s="253"/>
      <c r="K7" s="253"/>
    </row>
    <row r="8" spans="1:11" ht="56.25" x14ac:dyDescent="0.25">
      <c r="A8" s="253"/>
      <c r="B8" s="253"/>
      <c r="C8" s="253"/>
      <c r="D8" s="253"/>
      <c r="E8" s="121" t="s">
        <v>9</v>
      </c>
      <c r="F8" s="122" t="s">
        <v>10</v>
      </c>
      <c r="G8" s="122" t="s">
        <v>11</v>
      </c>
      <c r="H8" s="121" t="s">
        <v>9</v>
      </c>
      <c r="I8" s="121" t="s">
        <v>10</v>
      </c>
      <c r="J8" s="122" t="s">
        <v>11</v>
      </c>
      <c r="K8" s="123" t="s">
        <v>12</v>
      </c>
    </row>
    <row r="9" spans="1:11" ht="18.75" x14ac:dyDescent="0.25">
      <c r="A9" s="124">
        <v>1</v>
      </c>
      <c r="B9" s="125" t="s">
        <v>328</v>
      </c>
      <c r="C9" s="124" t="s">
        <v>277</v>
      </c>
      <c r="D9" s="124">
        <v>30</v>
      </c>
      <c r="E9" s="126">
        <v>300</v>
      </c>
      <c r="F9" s="126"/>
      <c r="G9" s="126"/>
      <c r="H9" s="126">
        <f>E9*D9</f>
        <v>9000</v>
      </c>
      <c r="I9" s="127">
        <f t="shared" ref="I9:I72" si="0">F9*D9</f>
        <v>0</v>
      </c>
      <c r="J9" s="127">
        <f>G9*D9</f>
        <v>0</v>
      </c>
      <c r="K9" s="126">
        <f>H9+I9+J9</f>
        <v>9000</v>
      </c>
    </row>
    <row r="10" spans="1:11" ht="18.75" x14ac:dyDescent="0.25">
      <c r="A10" s="124">
        <v>2</v>
      </c>
      <c r="B10" s="128" t="s">
        <v>278</v>
      </c>
      <c r="C10" s="124" t="s">
        <v>277</v>
      </c>
      <c r="D10" s="124">
        <v>3</v>
      </c>
      <c r="E10" s="126">
        <v>1500</v>
      </c>
      <c r="F10" s="129"/>
      <c r="G10" s="126"/>
      <c r="H10" s="126">
        <f t="shared" ref="H10:H73" si="1">E10*D10</f>
        <v>4500</v>
      </c>
      <c r="I10" s="127">
        <f t="shared" si="0"/>
        <v>0</v>
      </c>
      <c r="J10" s="127">
        <f t="shared" ref="J10:J73" si="2">G10*D10</f>
        <v>0</v>
      </c>
      <c r="K10" s="126">
        <f t="shared" ref="K10:K73" si="3">H10+I10+J10</f>
        <v>4500</v>
      </c>
    </row>
    <row r="11" spans="1:11" ht="18.75" x14ac:dyDescent="0.25">
      <c r="A11" s="124">
        <v>3</v>
      </c>
      <c r="B11" s="128" t="s">
        <v>279</v>
      </c>
      <c r="C11" s="124" t="s">
        <v>280</v>
      </c>
      <c r="D11" s="124">
        <v>4</v>
      </c>
      <c r="E11" s="126">
        <v>3500</v>
      </c>
      <c r="F11" s="129"/>
      <c r="G11" s="126"/>
      <c r="H11" s="126">
        <f t="shared" si="1"/>
        <v>14000</v>
      </c>
      <c r="I11" s="127">
        <f t="shared" si="0"/>
        <v>0</v>
      </c>
      <c r="J11" s="127">
        <f t="shared" si="2"/>
        <v>0</v>
      </c>
      <c r="K11" s="126">
        <f t="shared" si="3"/>
        <v>14000</v>
      </c>
    </row>
    <row r="12" spans="1:11" ht="18.75" x14ac:dyDescent="0.25">
      <c r="A12" s="130"/>
      <c r="B12" s="131" t="s">
        <v>281</v>
      </c>
      <c r="C12" s="130" t="s">
        <v>280</v>
      </c>
      <c r="D12" s="130">
        <v>1</v>
      </c>
      <c r="E12" s="132"/>
      <c r="F12" s="132">
        <v>2783</v>
      </c>
      <c r="G12" s="133"/>
      <c r="H12" s="132">
        <f t="shared" si="1"/>
        <v>0</v>
      </c>
      <c r="I12" s="134">
        <f t="shared" si="0"/>
        <v>2783</v>
      </c>
      <c r="J12" s="134">
        <f t="shared" si="2"/>
        <v>0</v>
      </c>
      <c r="K12" s="132">
        <f t="shared" si="3"/>
        <v>2783</v>
      </c>
    </row>
    <row r="13" spans="1:11" ht="18.75" x14ac:dyDescent="0.25">
      <c r="A13" s="130"/>
      <c r="B13" s="131" t="s">
        <v>282</v>
      </c>
      <c r="C13" s="130" t="s">
        <v>139</v>
      </c>
      <c r="D13" s="130">
        <v>7</v>
      </c>
      <c r="E13" s="132"/>
      <c r="F13" s="132">
        <v>1179</v>
      </c>
      <c r="G13" s="133"/>
      <c r="H13" s="132">
        <f t="shared" si="1"/>
        <v>0</v>
      </c>
      <c r="I13" s="134">
        <f t="shared" si="0"/>
        <v>8253</v>
      </c>
      <c r="J13" s="134">
        <f t="shared" si="2"/>
        <v>0</v>
      </c>
      <c r="K13" s="132">
        <f t="shared" si="3"/>
        <v>8253</v>
      </c>
    </row>
    <row r="14" spans="1:11" ht="18.75" x14ac:dyDescent="0.3">
      <c r="A14" s="130"/>
      <c r="B14" s="131" t="s">
        <v>283</v>
      </c>
      <c r="C14" s="130" t="s">
        <v>280</v>
      </c>
      <c r="D14" s="130">
        <v>1</v>
      </c>
      <c r="E14" s="152"/>
      <c r="F14" s="132">
        <v>719</v>
      </c>
      <c r="G14" s="136"/>
      <c r="H14" s="132">
        <f t="shared" si="1"/>
        <v>0</v>
      </c>
      <c r="I14" s="134">
        <f t="shared" si="0"/>
        <v>719</v>
      </c>
      <c r="J14" s="134">
        <f t="shared" si="2"/>
        <v>0</v>
      </c>
      <c r="K14" s="132">
        <f t="shared" si="3"/>
        <v>719</v>
      </c>
    </row>
    <row r="15" spans="1:11" ht="18.75" x14ac:dyDescent="0.3">
      <c r="A15" s="130"/>
      <c r="B15" s="131" t="s">
        <v>284</v>
      </c>
      <c r="C15" s="130" t="s">
        <v>285</v>
      </c>
      <c r="D15" s="130">
        <v>12</v>
      </c>
      <c r="E15" s="152"/>
      <c r="F15" s="132">
        <v>156</v>
      </c>
      <c r="G15" s="133"/>
      <c r="H15" s="132">
        <f t="shared" si="1"/>
        <v>0</v>
      </c>
      <c r="I15" s="134">
        <f t="shared" si="0"/>
        <v>1872</v>
      </c>
      <c r="J15" s="134">
        <f t="shared" si="2"/>
        <v>0</v>
      </c>
      <c r="K15" s="132">
        <f t="shared" si="3"/>
        <v>1872</v>
      </c>
    </row>
    <row r="16" spans="1:11" ht="18.75" x14ac:dyDescent="0.3">
      <c r="A16" s="130"/>
      <c r="B16" s="131" t="s">
        <v>380</v>
      </c>
      <c r="C16" s="130" t="s">
        <v>280</v>
      </c>
      <c r="D16" s="130">
        <v>10</v>
      </c>
      <c r="E16" s="152"/>
      <c r="F16" s="132">
        <v>15</v>
      </c>
      <c r="G16" s="133"/>
      <c r="H16" s="132">
        <f t="shared" si="1"/>
        <v>0</v>
      </c>
      <c r="I16" s="134">
        <f t="shared" si="0"/>
        <v>150</v>
      </c>
      <c r="J16" s="134">
        <f t="shared" si="2"/>
        <v>0</v>
      </c>
      <c r="K16" s="132">
        <f t="shared" si="3"/>
        <v>150</v>
      </c>
    </row>
    <row r="17" spans="1:11" ht="18.75" x14ac:dyDescent="0.3">
      <c r="A17" s="130"/>
      <c r="B17" s="131" t="s">
        <v>330</v>
      </c>
      <c r="C17" s="130" t="s">
        <v>139</v>
      </c>
      <c r="D17" s="130">
        <v>1</v>
      </c>
      <c r="E17" s="152"/>
      <c r="F17" s="132">
        <v>410</v>
      </c>
      <c r="G17" s="133"/>
      <c r="H17" s="132">
        <f t="shared" si="1"/>
        <v>0</v>
      </c>
      <c r="I17" s="134">
        <f t="shared" si="0"/>
        <v>410</v>
      </c>
      <c r="J17" s="134">
        <f t="shared" si="2"/>
        <v>0</v>
      </c>
      <c r="K17" s="132">
        <f t="shared" si="3"/>
        <v>410</v>
      </c>
    </row>
    <row r="18" spans="1:11" ht="37.5" x14ac:dyDescent="0.25">
      <c r="A18" s="124">
        <v>4</v>
      </c>
      <c r="B18" s="125" t="s">
        <v>381</v>
      </c>
      <c r="C18" s="124" t="s">
        <v>277</v>
      </c>
      <c r="D18" s="124">
        <v>1</v>
      </c>
      <c r="E18" s="126">
        <v>5000</v>
      </c>
      <c r="F18" s="126"/>
      <c r="G18" s="126"/>
      <c r="H18" s="126">
        <f t="shared" si="1"/>
        <v>5000</v>
      </c>
      <c r="I18" s="127">
        <f t="shared" si="0"/>
        <v>0</v>
      </c>
      <c r="J18" s="127">
        <f t="shared" si="2"/>
        <v>0</v>
      </c>
      <c r="K18" s="126">
        <f t="shared" si="3"/>
        <v>5000</v>
      </c>
    </row>
    <row r="19" spans="1:11" ht="18.75" x14ac:dyDescent="0.25">
      <c r="A19" s="130"/>
      <c r="B19" s="131" t="s">
        <v>382</v>
      </c>
      <c r="C19" s="130" t="s">
        <v>280</v>
      </c>
      <c r="D19" s="130">
        <v>1</v>
      </c>
      <c r="E19" s="130"/>
      <c r="F19" s="159">
        <v>7700</v>
      </c>
      <c r="G19" s="159"/>
      <c r="H19" s="132">
        <f t="shared" si="1"/>
        <v>0</v>
      </c>
      <c r="I19" s="130">
        <f>F19*D19</f>
        <v>7700</v>
      </c>
      <c r="J19" s="134">
        <f t="shared" si="2"/>
        <v>0</v>
      </c>
      <c r="K19" s="130">
        <f>I19*1</f>
        <v>7700</v>
      </c>
    </row>
    <row r="20" spans="1:11" ht="18.75" x14ac:dyDescent="0.25">
      <c r="A20" s="130"/>
      <c r="B20" s="131" t="s">
        <v>383</v>
      </c>
      <c r="C20" s="130" t="s">
        <v>280</v>
      </c>
      <c r="D20" s="130">
        <v>1</v>
      </c>
      <c r="E20" s="130"/>
      <c r="F20" s="159">
        <v>1800</v>
      </c>
      <c r="G20" s="159"/>
      <c r="H20" s="132">
        <f t="shared" si="1"/>
        <v>0</v>
      </c>
      <c r="I20" s="130">
        <f t="shared" ref="I20:I22" si="4">F20*D20</f>
        <v>1800</v>
      </c>
      <c r="J20" s="134">
        <f t="shared" si="2"/>
        <v>0</v>
      </c>
      <c r="K20" s="130">
        <f t="shared" ref="K20:K22" si="5">I20*1</f>
        <v>1800</v>
      </c>
    </row>
    <row r="21" spans="1:11" ht="18.75" x14ac:dyDescent="0.25">
      <c r="A21" s="130"/>
      <c r="B21" s="131" t="s">
        <v>384</v>
      </c>
      <c r="C21" s="130" t="s">
        <v>280</v>
      </c>
      <c r="D21" s="130">
        <v>1</v>
      </c>
      <c r="E21" s="130"/>
      <c r="F21" s="159">
        <v>4320</v>
      </c>
      <c r="G21" s="159"/>
      <c r="H21" s="132">
        <f t="shared" si="1"/>
        <v>0</v>
      </c>
      <c r="I21" s="130">
        <f t="shared" si="4"/>
        <v>4320</v>
      </c>
      <c r="J21" s="134">
        <f t="shared" si="2"/>
        <v>0</v>
      </c>
      <c r="K21" s="130">
        <f t="shared" si="5"/>
        <v>4320</v>
      </c>
    </row>
    <row r="22" spans="1:11" ht="18.75" x14ac:dyDescent="0.25">
      <c r="A22" s="130"/>
      <c r="B22" s="131" t="s">
        <v>385</v>
      </c>
      <c r="C22" s="130" t="s">
        <v>280</v>
      </c>
      <c r="D22" s="130">
        <v>1</v>
      </c>
      <c r="E22" s="149"/>
      <c r="F22" s="159">
        <v>354</v>
      </c>
      <c r="G22" s="149"/>
      <c r="H22" s="132">
        <f t="shared" si="1"/>
        <v>0</v>
      </c>
      <c r="I22" s="130">
        <f t="shared" si="4"/>
        <v>354</v>
      </c>
      <c r="J22" s="134">
        <f t="shared" si="2"/>
        <v>0</v>
      </c>
      <c r="K22" s="130">
        <f t="shared" si="5"/>
        <v>354</v>
      </c>
    </row>
    <row r="23" spans="1:11" ht="18.75" x14ac:dyDescent="0.3">
      <c r="A23" s="130"/>
      <c r="B23" s="131" t="s">
        <v>284</v>
      </c>
      <c r="C23" s="130" t="s">
        <v>285</v>
      </c>
      <c r="D23" s="130">
        <v>12</v>
      </c>
      <c r="E23" s="152"/>
      <c r="F23" s="132">
        <v>156</v>
      </c>
      <c r="G23" s="133"/>
      <c r="H23" s="132">
        <f t="shared" si="1"/>
        <v>0</v>
      </c>
      <c r="I23" s="134">
        <f t="shared" si="0"/>
        <v>1872</v>
      </c>
      <c r="J23" s="134">
        <f t="shared" si="2"/>
        <v>0</v>
      </c>
      <c r="K23" s="132">
        <f t="shared" si="3"/>
        <v>1872</v>
      </c>
    </row>
    <row r="24" spans="1:11" ht="18.75" x14ac:dyDescent="0.3">
      <c r="A24" s="130"/>
      <c r="B24" s="131" t="s">
        <v>380</v>
      </c>
      <c r="C24" s="130" t="s">
        <v>280</v>
      </c>
      <c r="D24" s="130">
        <v>15</v>
      </c>
      <c r="E24" s="152"/>
      <c r="F24" s="132">
        <v>15</v>
      </c>
      <c r="G24" s="133"/>
      <c r="H24" s="132">
        <f t="shared" si="1"/>
        <v>0</v>
      </c>
      <c r="I24" s="134">
        <f t="shared" si="0"/>
        <v>225</v>
      </c>
      <c r="J24" s="134">
        <f t="shared" si="2"/>
        <v>0</v>
      </c>
      <c r="K24" s="132">
        <f t="shared" si="3"/>
        <v>225</v>
      </c>
    </row>
    <row r="25" spans="1:11" ht="18.75" x14ac:dyDescent="0.25">
      <c r="A25" s="148">
        <v>5</v>
      </c>
      <c r="B25" s="125" t="s">
        <v>331</v>
      </c>
      <c r="C25" s="148" t="s">
        <v>277</v>
      </c>
      <c r="D25" s="148">
        <v>200</v>
      </c>
      <c r="E25" s="137">
        <v>250</v>
      </c>
      <c r="F25" s="137"/>
      <c r="G25" s="137"/>
      <c r="H25" s="126">
        <f t="shared" si="1"/>
        <v>50000</v>
      </c>
      <c r="I25" s="127">
        <f t="shared" si="0"/>
        <v>0</v>
      </c>
      <c r="J25" s="127">
        <f t="shared" si="2"/>
        <v>0</v>
      </c>
      <c r="K25" s="126">
        <f t="shared" si="3"/>
        <v>50000</v>
      </c>
    </row>
    <row r="26" spans="1:11" ht="18.75" x14ac:dyDescent="0.25">
      <c r="A26" s="130"/>
      <c r="B26" s="131" t="s">
        <v>334</v>
      </c>
      <c r="C26" s="130" t="s">
        <v>277</v>
      </c>
      <c r="D26" s="130">
        <v>30</v>
      </c>
      <c r="E26" s="132"/>
      <c r="F26" s="132">
        <v>334.61</v>
      </c>
      <c r="G26" s="132"/>
      <c r="H26" s="132">
        <f t="shared" si="1"/>
        <v>0</v>
      </c>
      <c r="I26" s="134">
        <f t="shared" si="0"/>
        <v>10038.300000000001</v>
      </c>
      <c r="J26" s="134">
        <f t="shared" si="2"/>
        <v>0</v>
      </c>
      <c r="K26" s="132">
        <f t="shared" si="3"/>
        <v>10038.300000000001</v>
      </c>
    </row>
    <row r="27" spans="1:11" ht="18.75" x14ac:dyDescent="0.25">
      <c r="A27" s="130"/>
      <c r="B27" s="131" t="s">
        <v>333</v>
      </c>
      <c r="C27" s="130" t="s">
        <v>277</v>
      </c>
      <c r="D27" s="130">
        <v>70</v>
      </c>
      <c r="E27" s="132"/>
      <c r="F27" s="132">
        <v>197.31</v>
      </c>
      <c r="G27" s="132"/>
      <c r="H27" s="132">
        <f t="shared" si="1"/>
        <v>0</v>
      </c>
      <c r="I27" s="134">
        <f t="shared" si="0"/>
        <v>13811.7</v>
      </c>
      <c r="J27" s="134">
        <f t="shared" si="2"/>
        <v>0</v>
      </c>
      <c r="K27" s="132">
        <f t="shared" si="3"/>
        <v>13811.7</v>
      </c>
    </row>
    <row r="28" spans="1:11" ht="18.75" x14ac:dyDescent="0.25">
      <c r="A28" s="130"/>
      <c r="B28" s="131" t="s">
        <v>386</v>
      </c>
      <c r="C28" s="130" t="s">
        <v>277</v>
      </c>
      <c r="D28" s="130">
        <v>100</v>
      </c>
      <c r="E28" s="132"/>
      <c r="F28" s="132">
        <v>138.94</v>
      </c>
      <c r="G28" s="132"/>
      <c r="H28" s="132">
        <f t="shared" si="1"/>
        <v>0</v>
      </c>
      <c r="I28" s="134">
        <f t="shared" si="0"/>
        <v>13894</v>
      </c>
      <c r="J28" s="134">
        <f t="shared" si="2"/>
        <v>0</v>
      </c>
      <c r="K28" s="132">
        <f t="shared" si="3"/>
        <v>13894</v>
      </c>
    </row>
    <row r="29" spans="1:11" ht="18.75" x14ac:dyDescent="0.25">
      <c r="A29" s="130"/>
      <c r="B29" s="131" t="s">
        <v>335</v>
      </c>
      <c r="C29" s="130" t="s">
        <v>277</v>
      </c>
      <c r="D29" s="130">
        <v>20</v>
      </c>
      <c r="E29" s="132"/>
      <c r="F29" s="160">
        <v>10</v>
      </c>
      <c r="G29" s="132"/>
      <c r="H29" s="132">
        <f t="shared" si="1"/>
        <v>0</v>
      </c>
      <c r="I29" s="134">
        <f t="shared" si="0"/>
        <v>200</v>
      </c>
      <c r="J29" s="134">
        <f t="shared" si="2"/>
        <v>0</v>
      </c>
      <c r="K29" s="132">
        <f t="shared" si="3"/>
        <v>200</v>
      </c>
    </row>
    <row r="30" spans="1:11" ht="18.75" x14ac:dyDescent="0.25">
      <c r="A30" s="130"/>
      <c r="B30" s="131" t="s">
        <v>336</v>
      </c>
      <c r="C30" s="130" t="s">
        <v>277</v>
      </c>
      <c r="D30" s="130">
        <v>26</v>
      </c>
      <c r="E30" s="132"/>
      <c r="F30" s="160">
        <v>11</v>
      </c>
      <c r="G30" s="132"/>
      <c r="H30" s="132">
        <f t="shared" si="1"/>
        <v>0</v>
      </c>
      <c r="I30" s="134">
        <f t="shared" si="0"/>
        <v>286</v>
      </c>
      <c r="J30" s="134">
        <f t="shared" si="2"/>
        <v>0</v>
      </c>
      <c r="K30" s="132">
        <f t="shared" si="3"/>
        <v>286</v>
      </c>
    </row>
    <row r="31" spans="1:11" ht="18.75" x14ac:dyDescent="0.25">
      <c r="A31" s="130"/>
      <c r="B31" s="131" t="s">
        <v>337</v>
      </c>
      <c r="C31" s="130" t="s">
        <v>277</v>
      </c>
      <c r="D31" s="130">
        <v>30</v>
      </c>
      <c r="E31" s="132"/>
      <c r="F31" s="160">
        <v>13</v>
      </c>
      <c r="G31" s="132"/>
      <c r="H31" s="132">
        <f t="shared" si="1"/>
        <v>0</v>
      </c>
      <c r="I31" s="134">
        <f t="shared" si="0"/>
        <v>390</v>
      </c>
      <c r="J31" s="134">
        <f t="shared" si="2"/>
        <v>0</v>
      </c>
      <c r="K31" s="132">
        <f t="shared" si="3"/>
        <v>390</v>
      </c>
    </row>
    <row r="32" spans="1:11" ht="18.75" x14ac:dyDescent="0.25">
      <c r="A32" s="130"/>
      <c r="B32" s="131" t="s">
        <v>387</v>
      </c>
      <c r="C32" s="130" t="s">
        <v>277</v>
      </c>
      <c r="D32" s="130">
        <v>100</v>
      </c>
      <c r="E32" s="132"/>
      <c r="F32" s="160">
        <v>25</v>
      </c>
      <c r="G32" s="132"/>
      <c r="H32" s="132">
        <f t="shared" si="1"/>
        <v>0</v>
      </c>
      <c r="I32" s="134">
        <f t="shared" si="0"/>
        <v>2500</v>
      </c>
      <c r="J32" s="134">
        <f t="shared" si="2"/>
        <v>0</v>
      </c>
      <c r="K32" s="132">
        <f t="shared" si="3"/>
        <v>2500</v>
      </c>
    </row>
    <row r="33" spans="1:11" ht="18.75" x14ac:dyDescent="0.3">
      <c r="A33" s="130"/>
      <c r="B33" s="131" t="s">
        <v>319</v>
      </c>
      <c r="C33" s="130" t="s">
        <v>280</v>
      </c>
      <c r="D33" s="130">
        <v>1</v>
      </c>
      <c r="E33" s="161"/>
      <c r="F33" s="160">
        <v>887</v>
      </c>
      <c r="G33" s="152"/>
      <c r="H33" s="132">
        <f t="shared" si="1"/>
        <v>0</v>
      </c>
      <c r="I33" s="134">
        <f t="shared" si="0"/>
        <v>887</v>
      </c>
      <c r="J33" s="134">
        <f t="shared" si="2"/>
        <v>0</v>
      </c>
      <c r="K33" s="132">
        <f t="shared" si="3"/>
        <v>887</v>
      </c>
    </row>
    <row r="34" spans="1:11" ht="18.75" x14ac:dyDescent="0.3">
      <c r="A34" s="130"/>
      <c r="B34" s="131" t="s">
        <v>320</v>
      </c>
      <c r="C34" s="130" t="s">
        <v>321</v>
      </c>
      <c r="D34" s="130">
        <v>1</v>
      </c>
      <c r="E34" s="161"/>
      <c r="F34" s="160">
        <v>242</v>
      </c>
      <c r="G34" s="152"/>
      <c r="H34" s="132">
        <f t="shared" si="1"/>
        <v>0</v>
      </c>
      <c r="I34" s="134">
        <f t="shared" si="0"/>
        <v>242</v>
      </c>
      <c r="J34" s="134">
        <f t="shared" si="2"/>
        <v>0</v>
      </c>
      <c r="K34" s="132">
        <f t="shared" si="3"/>
        <v>242</v>
      </c>
    </row>
    <row r="35" spans="1:11" ht="18.75" x14ac:dyDescent="0.25">
      <c r="A35" s="148">
        <v>6</v>
      </c>
      <c r="B35" s="125" t="s">
        <v>388</v>
      </c>
      <c r="C35" s="148" t="s">
        <v>389</v>
      </c>
      <c r="D35" s="148">
        <v>68</v>
      </c>
      <c r="E35" s="137">
        <v>700</v>
      </c>
      <c r="F35" s="137"/>
      <c r="G35" s="137"/>
      <c r="H35" s="126">
        <f>E35*D35</f>
        <v>47600</v>
      </c>
      <c r="I35" s="127">
        <f>F35*D35</f>
        <v>0</v>
      </c>
      <c r="J35" s="127">
        <f>G35*D35</f>
        <v>0</v>
      </c>
      <c r="K35" s="126">
        <f t="shared" si="3"/>
        <v>47600</v>
      </c>
    </row>
    <row r="36" spans="1:11" ht="18.75" x14ac:dyDescent="0.25">
      <c r="A36" s="148">
        <v>7</v>
      </c>
      <c r="B36" s="125" t="s">
        <v>429</v>
      </c>
      <c r="C36" s="148" t="s">
        <v>389</v>
      </c>
      <c r="D36" s="148">
        <v>68</v>
      </c>
      <c r="E36" s="137">
        <v>200</v>
      </c>
      <c r="F36" s="137"/>
      <c r="G36" s="137"/>
      <c r="H36" s="126">
        <f>E36*D36</f>
        <v>13600</v>
      </c>
      <c r="I36" s="127">
        <f>F36*D36</f>
        <v>0</v>
      </c>
      <c r="J36" s="127">
        <f>G36*D36</f>
        <v>0</v>
      </c>
      <c r="K36" s="126">
        <f t="shared" si="3"/>
        <v>13600</v>
      </c>
    </row>
    <row r="37" spans="1:11" ht="18.75" x14ac:dyDescent="0.25">
      <c r="A37" s="162"/>
      <c r="B37" s="162" t="s">
        <v>390</v>
      </c>
      <c r="C37" s="163" t="s">
        <v>280</v>
      </c>
      <c r="D37" s="163">
        <v>2</v>
      </c>
      <c r="E37" s="161"/>
      <c r="F37" s="161">
        <v>2140</v>
      </c>
      <c r="G37" s="161"/>
      <c r="H37" s="132">
        <f>E37*D37</f>
        <v>0</v>
      </c>
      <c r="I37" s="134">
        <f>F37*D37</f>
        <v>4280</v>
      </c>
      <c r="J37" s="134">
        <f>G37*D37</f>
        <v>0</v>
      </c>
      <c r="K37" s="132">
        <f t="shared" si="3"/>
        <v>4280</v>
      </c>
    </row>
    <row r="38" spans="1:11" ht="18.75" x14ac:dyDescent="0.25">
      <c r="A38" s="162"/>
      <c r="B38" s="162" t="s">
        <v>391</v>
      </c>
      <c r="C38" s="163" t="s">
        <v>280</v>
      </c>
      <c r="D38" s="163">
        <v>4</v>
      </c>
      <c r="E38" s="161"/>
      <c r="F38" s="161">
        <v>562</v>
      </c>
      <c r="G38" s="161"/>
      <c r="H38" s="132">
        <f>E38*D38</f>
        <v>0</v>
      </c>
      <c r="I38" s="134">
        <f>F38*D38</f>
        <v>2248</v>
      </c>
      <c r="J38" s="134">
        <f>G38*D38</f>
        <v>0</v>
      </c>
      <c r="K38" s="132">
        <f t="shared" si="3"/>
        <v>2248</v>
      </c>
    </row>
    <row r="39" spans="1:11" ht="18.75" x14ac:dyDescent="0.25">
      <c r="A39" s="130"/>
      <c r="B39" s="162" t="s">
        <v>392</v>
      </c>
      <c r="C39" s="130" t="s">
        <v>280</v>
      </c>
      <c r="D39" s="130">
        <v>67</v>
      </c>
      <c r="E39" s="132"/>
      <c r="F39" s="132">
        <v>281.5</v>
      </c>
      <c r="G39" s="132"/>
      <c r="H39" s="132">
        <f t="shared" si="1"/>
        <v>0</v>
      </c>
      <c r="I39" s="134">
        <f t="shared" si="0"/>
        <v>18860.5</v>
      </c>
      <c r="J39" s="134">
        <f t="shared" si="2"/>
        <v>0</v>
      </c>
      <c r="K39" s="132">
        <f t="shared" si="3"/>
        <v>18860.5</v>
      </c>
    </row>
    <row r="40" spans="1:11" ht="18.75" x14ac:dyDescent="0.25">
      <c r="A40" s="130"/>
      <c r="B40" s="131" t="s">
        <v>386</v>
      </c>
      <c r="C40" s="130" t="s">
        <v>277</v>
      </c>
      <c r="D40" s="130">
        <v>450</v>
      </c>
      <c r="E40" s="132"/>
      <c r="F40" s="132">
        <v>138.94</v>
      </c>
      <c r="G40" s="132"/>
      <c r="H40" s="132">
        <f t="shared" si="1"/>
        <v>0</v>
      </c>
      <c r="I40" s="134">
        <f t="shared" si="0"/>
        <v>62523</v>
      </c>
      <c r="J40" s="134">
        <f t="shared" si="2"/>
        <v>0</v>
      </c>
      <c r="K40" s="132">
        <f t="shared" si="3"/>
        <v>62523</v>
      </c>
    </row>
    <row r="41" spans="1:11" ht="18.75" x14ac:dyDescent="0.25">
      <c r="A41" s="130"/>
      <c r="B41" s="131" t="s">
        <v>393</v>
      </c>
      <c r="C41" s="130" t="s">
        <v>280</v>
      </c>
      <c r="D41" s="130">
        <v>260</v>
      </c>
      <c r="E41" s="132"/>
      <c r="F41" s="132">
        <v>1.79</v>
      </c>
      <c r="G41" s="132"/>
      <c r="H41" s="132">
        <f t="shared" si="1"/>
        <v>0</v>
      </c>
      <c r="I41" s="134">
        <f t="shared" si="0"/>
        <v>465.40000000000003</v>
      </c>
      <c r="J41" s="134">
        <f t="shared" si="2"/>
        <v>0</v>
      </c>
      <c r="K41" s="132">
        <f t="shared" si="3"/>
        <v>465.40000000000003</v>
      </c>
    </row>
    <row r="42" spans="1:11" ht="18.75" x14ac:dyDescent="0.25">
      <c r="A42" s="130"/>
      <c r="B42" s="131" t="s">
        <v>394</v>
      </c>
      <c r="C42" s="130" t="s">
        <v>280</v>
      </c>
      <c r="D42" s="130">
        <v>28</v>
      </c>
      <c r="E42" s="132"/>
      <c r="F42" s="132">
        <v>113.1</v>
      </c>
      <c r="G42" s="132"/>
      <c r="H42" s="132">
        <f t="shared" si="1"/>
        <v>0</v>
      </c>
      <c r="I42" s="134">
        <f t="shared" si="0"/>
        <v>3166.7999999999997</v>
      </c>
      <c r="J42" s="134">
        <f t="shared" si="2"/>
        <v>0</v>
      </c>
      <c r="K42" s="132">
        <f t="shared" si="3"/>
        <v>3166.7999999999997</v>
      </c>
    </row>
    <row r="43" spans="1:11" ht="18.75" x14ac:dyDescent="0.25">
      <c r="A43" s="130"/>
      <c r="B43" s="131" t="s">
        <v>319</v>
      </c>
      <c r="C43" s="130" t="s">
        <v>280</v>
      </c>
      <c r="D43" s="130">
        <v>3</v>
      </c>
      <c r="E43" s="161"/>
      <c r="F43" s="164">
        <v>887</v>
      </c>
      <c r="G43" s="132"/>
      <c r="H43" s="132">
        <f t="shared" si="1"/>
        <v>0</v>
      </c>
      <c r="I43" s="134">
        <f t="shared" si="0"/>
        <v>2661</v>
      </c>
      <c r="J43" s="134">
        <f t="shared" si="2"/>
        <v>0</v>
      </c>
      <c r="K43" s="132">
        <f t="shared" si="3"/>
        <v>2661</v>
      </c>
    </row>
    <row r="44" spans="1:11" ht="18.75" x14ac:dyDescent="0.25">
      <c r="A44" s="130"/>
      <c r="B44" s="131" t="s">
        <v>320</v>
      </c>
      <c r="C44" s="130" t="s">
        <v>321</v>
      </c>
      <c r="D44" s="130">
        <v>5</v>
      </c>
      <c r="E44" s="161"/>
      <c r="F44" s="164">
        <v>242</v>
      </c>
      <c r="G44" s="132"/>
      <c r="H44" s="132">
        <f t="shared" si="1"/>
        <v>0</v>
      </c>
      <c r="I44" s="134">
        <f t="shared" si="0"/>
        <v>1210</v>
      </c>
      <c r="J44" s="134">
        <f t="shared" si="2"/>
        <v>0</v>
      </c>
      <c r="K44" s="132">
        <f t="shared" si="3"/>
        <v>1210</v>
      </c>
    </row>
    <row r="45" spans="1:11" ht="37.5" x14ac:dyDescent="0.25">
      <c r="A45" s="148">
        <v>8</v>
      </c>
      <c r="B45" s="125" t="s">
        <v>395</v>
      </c>
      <c r="C45" s="148" t="s">
        <v>280</v>
      </c>
      <c r="D45" s="148">
        <v>5</v>
      </c>
      <c r="E45" s="137">
        <v>5500</v>
      </c>
      <c r="F45" s="137"/>
      <c r="G45" s="137"/>
      <c r="H45" s="126">
        <f t="shared" si="1"/>
        <v>27500</v>
      </c>
      <c r="I45" s="127">
        <f t="shared" si="0"/>
        <v>0</v>
      </c>
      <c r="J45" s="127">
        <f t="shared" si="2"/>
        <v>0</v>
      </c>
      <c r="K45" s="126">
        <f t="shared" si="3"/>
        <v>27500</v>
      </c>
    </row>
    <row r="46" spans="1:11" ht="18.75" x14ac:dyDescent="0.25">
      <c r="A46" s="130"/>
      <c r="B46" s="131" t="s">
        <v>396</v>
      </c>
      <c r="C46" s="130" t="s">
        <v>280</v>
      </c>
      <c r="D46" s="130">
        <v>2</v>
      </c>
      <c r="E46" s="132"/>
      <c r="F46" s="132">
        <v>36890</v>
      </c>
      <c r="G46" s="132"/>
      <c r="H46" s="132">
        <f t="shared" si="1"/>
        <v>0</v>
      </c>
      <c r="I46" s="134">
        <f t="shared" si="0"/>
        <v>73780</v>
      </c>
      <c r="J46" s="134">
        <f t="shared" si="2"/>
        <v>0</v>
      </c>
      <c r="K46" s="132">
        <f t="shared" si="3"/>
        <v>73780</v>
      </c>
    </row>
    <row r="47" spans="1:11" ht="18.75" x14ac:dyDescent="0.25">
      <c r="A47" s="130"/>
      <c r="B47" s="131" t="s">
        <v>397</v>
      </c>
      <c r="C47" s="130" t="s">
        <v>280</v>
      </c>
      <c r="D47" s="130">
        <v>1</v>
      </c>
      <c r="E47" s="132"/>
      <c r="F47" s="132">
        <v>27540</v>
      </c>
      <c r="G47" s="132"/>
      <c r="H47" s="132">
        <f t="shared" si="1"/>
        <v>0</v>
      </c>
      <c r="I47" s="134">
        <f t="shared" si="0"/>
        <v>27540</v>
      </c>
      <c r="J47" s="134">
        <f t="shared" si="2"/>
        <v>0</v>
      </c>
      <c r="K47" s="132">
        <f t="shared" si="3"/>
        <v>27540</v>
      </c>
    </row>
    <row r="48" spans="1:11" ht="18.75" x14ac:dyDescent="0.25">
      <c r="A48" s="130"/>
      <c r="B48" s="131" t="s">
        <v>398</v>
      </c>
      <c r="C48" s="130" t="s">
        <v>280</v>
      </c>
      <c r="D48" s="130">
        <v>3</v>
      </c>
      <c r="E48" s="132"/>
      <c r="F48" s="132">
        <v>2625</v>
      </c>
      <c r="G48" s="132"/>
      <c r="H48" s="132">
        <f t="shared" si="1"/>
        <v>0</v>
      </c>
      <c r="I48" s="134">
        <f t="shared" si="0"/>
        <v>7875</v>
      </c>
      <c r="J48" s="134">
        <f t="shared" si="2"/>
        <v>0</v>
      </c>
      <c r="K48" s="132">
        <f t="shared" si="3"/>
        <v>7875</v>
      </c>
    </row>
    <row r="49" spans="1:11" ht="18.75" x14ac:dyDescent="0.25">
      <c r="A49" s="130"/>
      <c r="B49" s="131" t="s">
        <v>399</v>
      </c>
      <c r="C49" s="130" t="s">
        <v>280</v>
      </c>
      <c r="D49" s="130">
        <v>3</v>
      </c>
      <c r="E49" s="132"/>
      <c r="F49" s="132">
        <v>6504</v>
      </c>
      <c r="G49" s="132"/>
      <c r="H49" s="132">
        <f t="shared" si="1"/>
        <v>0</v>
      </c>
      <c r="I49" s="134">
        <f t="shared" si="0"/>
        <v>19512</v>
      </c>
      <c r="J49" s="134">
        <f t="shared" si="2"/>
        <v>0</v>
      </c>
      <c r="K49" s="132">
        <f t="shared" si="3"/>
        <v>19512</v>
      </c>
    </row>
    <row r="50" spans="1:11" ht="18.75" x14ac:dyDescent="0.25">
      <c r="A50" s="130"/>
      <c r="B50" s="131" t="s">
        <v>400</v>
      </c>
      <c r="C50" s="130" t="s">
        <v>280</v>
      </c>
      <c r="D50" s="130">
        <v>6</v>
      </c>
      <c r="E50" s="132"/>
      <c r="F50" s="132">
        <v>74</v>
      </c>
      <c r="G50" s="132"/>
      <c r="H50" s="132">
        <f t="shared" si="1"/>
        <v>0</v>
      </c>
      <c r="I50" s="134">
        <f t="shared" si="0"/>
        <v>444</v>
      </c>
      <c r="J50" s="134">
        <f t="shared" si="2"/>
        <v>0</v>
      </c>
      <c r="K50" s="132">
        <f t="shared" si="3"/>
        <v>444</v>
      </c>
    </row>
    <row r="51" spans="1:11" ht="18.75" x14ac:dyDescent="0.25">
      <c r="A51" s="130"/>
      <c r="B51" s="131" t="s">
        <v>401</v>
      </c>
      <c r="C51" s="130" t="s">
        <v>280</v>
      </c>
      <c r="D51" s="130">
        <v>2</v>
      </c>
      <c r="E51" s="132"/>
      <c r="F51" s="132">
        <v>18120</v>
      </c>
      <c r="G51" s="132"/>
      <c r="H51" s="132">
        <f t="shared" si="1"/>
        <v>0</v>
      </c>
      <c r="I51" s="134">
        <f t="shared" si="0"/>
        <v>36240</v>
      </c>
      <c r="J51" s="134">
        <f t="shared" si="2"/>
        <v>0</v>
      </c>
      <c r="K51" s="132">
        <f t="shared" si="3"/>
        <v>36240</v>
      </c>
    </row>
    <row r="52" spans="1:11" ht="18.75" x14ac:dyDescent="0.25">
      <c r="A52" s="130"/>
      <c r="B52" s="131" t="s">
        <v>402</v>
      </c>
      <c r="C52" s="130" t="s">
        <v>280</v>
      </c>
      <c r="D52" s="130">
        <v>5</v>
      </c>
      <c r="E52" s="132"/>
      <c r="F52" s="165">
        <v>607</v>
      </c>
      <c r="G52" s="165"/>
      <c r="H52" s="132">
        <f t="shared" si="1"/>
        <v>0</v>
      </c>
      <c r="I52" s="134">
        <f t="shared" si="0"/>
        <v>3035</v>
      </c>
      <c r="J52" s="134">
        <f t="shared" si="2"/>
        <v>0</v>
      </c>
      <c r="K52" s="132">
        <f t="shared" si="3"/>
        <v>3035</v>
      </c>
    </row>
    <row r="53" spans="1:11" ht="18.75" x14ac:dyDescent="0.25">
      <c r="A53" s="130"/>
      <c r="B53" s="162" t="s">
        <v>403</v>
      </c>
      <c r="C53" s="130" t="s">
        <v>280</v>
      </c>
      <c r="D53" s="130">
        <v>5</v>
      </c>
      <c r="E53" s="132"/>
      <c r="F53" s="165">
        <v>237.1</v>
      </c>
      <c r="G53" s="165"/>
      <c r="H53" s="132">
        <f t="shared" si="1"/>
        <v>0</v>
      </c>
      <c r="I53" s="134">
        <f t="shared" si="0"/>
        <v>1185.5</v>
      </c>
      <c r="J53" s="134">
        <f t="shared" si="2"/>
        <v>0</v>
      </c>
      <c r="K53" s="132">
        <f t="shared" si="3"/>
        <v>1185.5</v>
      </c>
    </row>
    <row r="54" spans="1:11" ht="18.75" x14ac:dyDescent="0.25">
      <c r="A54" s="130"/>
      <c r="B54" s="131" t="s">
        <v>404</v>
      </c>
      <c r="C54" s="130" t="s">
        <v>280</v>
      </c>
      <c r="D54" s="130">
        <v>5</v>
      </c>
      <c r="E54" s="132"/>
      <c r="F54" s="165">
        <v>27</v>
      </c>
      <c r="G54" s="165"/>
      <c r="H54" s="132">
        <f t="shared" si="1"/>
        <v>0</v>
      </c>
      <c r="I54" s="134">
        <f t="shared" si="0"/>
        <v>135</v>
      </c>
      <c r="J54" s="134">
        <f t="shared" si="2"/>
        <v>0</v>
      </c>
      <c r="K54" s="132">
        <f t="shared" si="3"/>
        <v>135</v>
      </c>
    </row>
    <row r="55" spans="1:11" ht="37.5" x14ac:dyDescent="0.25">
      <c r="A55" s="130"/>
      <c r="B55" s="162" t="s">
        <v>405</v>
      </c>
      <c r="C55" s="130" t="s">
        <v>280</v>
      </c>
      <c r="D55" s="130">
        <v>5</v>
      </c>
      <c r="E55" s="132"/>
      <c r="F55" s="132">
        <v>2512.42</v>
      </c>
      <c r="G55" s="132"/>
      <c r="H55" s="132">
        <f t="shared" si="1"/>
        <v>0</v>
      </c>
      <c r="I55" s="134">
        <f t="shared" si="0"/>
        <v>12562.1</v>
      </c>
      <c r="J55" s="134">
        <f t="shared" si="2"/>
        <v>0</v>
      </c>
      <c r="K55" s="132">
        <f t="shared" si="3"/>
        <v>12562.1</v>
      </c>
    </row>
    <row r="56" spans="1:11" ht="18.75" x14ac:dyDescent="0.25">
      <c r="A56" s="148">
        <v>9</v>
      </c>
      <c r="B56" s="125" t="s">
        <v>406</v>
      </c>
      <c r="C56" s="148" t="s">
        <v>280</v>
      </c>
      <c r="D56" s="148">
        <v>80</v>
      </c>
      <c r="E56" s="137">
        <v>240</v>
      </c>
      <c r="F56" s="137"/>
      <c r="G56" s="137"/>
      <c r="H56" s="126">
        <f t="shared" si="1"/>
        <v>19200</v>
      </c>
      <c r="I56" s="127">
        <f t="shared" si="0"/>
        <v>0</v>
      </c>
      <c r="J56" s="127">
        <f t="shared" si="2"/>
        <v>0</v>
      </c>
      <c r="K56" s="126">
        <f t="shared" si="3"/>
        <v>19200</v>
      </c>
    </row>
    <row r="57" spans="1:11" ht="18.75" x14ac:dyDescent="0.25">
      <c r="A57" s="130"/>
      <c r="B57" s="162" t="s">
        <v>407</v>
      </c>
      <c r="C57" s="163" t="s">
        <v>280</v>
      </c>
      <c r="D57" s="130">
        <v>2</v>
      </c>
      <c r="E57" s="166"/>
      <c r="F57" s="132">
        <v>896.12</v>
      </c>
      <c r="G57" s="132"/>
      <c r="H57" s="132">
        <f t="shared" si="1"/>
        <v>0</v>
      </c>
      <c r="I57" s="134">
        <f t="shared" si="0"/>
        <v>1792.24</v>
      </c>
      <c r="J57" s="134">
        <f t="shared" si="2"/>
        <v>0</v>
      </c>
      <c r="K57" s="132">
        <f t="shared" si="3"/>
        <v>1792.24</v>
      </c>
    </row>
    <row r="58" spans="1:11" ht="18.75" x14ac:dyDescent="0.25">
      <c r="A58" s="130"/>
      <c r="B58" s="162" t="s">
        <v>408</v>
      </c>
      <c r="C58" s="163" t="s">
        <v>280</v>
      </c>
      <c r="D58" s="130">
        <v>2</v>
      </c>
      <c r="E58" s="166"/>
      <c r="F58" s="132">
        <v>955.31</v>
      </c>
      <c r="G58" s="132"/>
      <c r="H58" s="132">
        <f t="shared" si="1"/>
        <v>0</v>
      </c>
      <c r="I58" s="134">
        <f t="shared" si="0"/>
        <v>1910.62</v>
      </c>
      <c r="J58" s="134">
        <f t="shared" si="2"/>
        <v>0</v>
      </c>
      <c r="K58" s="132">
        <f t="shared" si="3"/>
        <v>1910.62</v>
      </c>
    </row>
    <row r="59" spans="1:11" ht="18.75" x14ac:dyDescent="0.25">
      <c r="A59" s="130"/>
      <c r="B59" s="162" t="s">
        <v>409</v>
      </c>
      <c r="C59" s="163" t="s">
        <v>280</v>
      </c>
      <c r="D59" s="130">
        <v>4</v>
      </c>
      <c r="E59" s="166"/>
      <c r="F59" s="132">
        <v>805.69</v>
      </c>
      <c r="G59" s="132"/>
      <c r="H59" s="132">
        <f t="shared" si="1"/>
        <v>0</v>
      </c>
      <c r="I59" s="134">
        <f t="shared" si="0"/>
        <v>3222.76</v>
      </c>
      <c r="J59" s="134">
        <f t="shared" si="2"/>
        <v>0</v>
      </c>
      <c r="K59" s="132">
        <f t="shared" si="3"/>
        <v>3222.76</v>
      </c>
    </row>
    <row r="60" spans="1:11" ht="18.75" x14ac:dyDescent="0.25">
      <c r="A60" s="130"/>
      <c r="B60" s="162" t="s">
        <v>410</v>
      </c>
      <c r="C60" s="163" t="s">
        <v>280</v>
      </c>
      <c r="D60" s="130">
        <v>2</v>
      </c>
      <c r="E60" s="166"/>
      <c r="F60" s="132">
        <v>563.98</v>
      </c>
      <c r="G60" s="132"/>
      <c r="H60" s="132">
        <f t="shared" si="1"/>
        <v>0</v>
      </c>
      <c r="I60" s="134">
        <f t="shared" si="0"/>
        <v>1127.96</v>
      </c>
      <c r="J60" s="134">
        <f t="shared" si="2"/>
        <v>0</v>
      </c>
      <c r="K60" s="132">
        <f t="shared" si="3"/>
        <v>1127.96</v>
      </c>
    </row>
    <row r="61" spans="1:11" ht="18.75" x14ac:dyDescent="0.25">
      <c r="A61" s="130"/>
      <c r="B61" s="162" t="s">
        <v>361</v>
      </c>
      <c r="C61" s="163" t="s">
        <v>280</v>
      </c>
      <c r="D61" s="130">
        <v>4</v>
      </c>
      <c r="E61" s="166"/>
      <c r="F61" s="132">
        <v>517.94000000000005</v>
      </c>
      <c r="G61" s="132"/>
      <c r="H61" s="132">
        <f t="shared" si="1"/>
        <v>0</v>
      </c>
      <c r="I61" s="134">
        <f t="shared" si="0"/>
        <v>2071.7600000000002</v>
      </c>
      <c r="J61" s="134">
        <f t="shared" si="2"/>
        <v>0</v>
      </c>
      <c r="K61" s="132">
        <f t="shared" si="3"/>
        <v>2071.7600000000002</v>
      </c>
    </row>
    <row r="62" spans="1:11" ht="18.75" x14ac:dyDescent="0.25">
      <c r="A62" s="130"/>
      <c r="B62" s="162" t="s">
        <v>359</v>
      </c>
      <c r="C62" s="163" t="s">
        <v>280</v>
      </c>
      <c r="D62" s="130">
        <v>4</v>
      </c>
      <c r="E62" s="166"/>
      <c r="F62" s="132">
        <v>425.86</v>
      </c>
      <c r="G62" s="132"/>
      <c r="H62" s="132">
        <f t="shared" si="1"/>
        <v>0</v>
      </c>
      <c r="I62" s="134">
        <f t="shared" si="0"/>
        <v>1703.44</v>
      </c>
      <c r="J62" s="134">
        <f t="shared" si="2"/>
        <v>0</v>
      </c>
      <c r="K62" s="132">
        <f t="shared" si="3"/>
        <v>1703.44</v>
      </c>
    </row>
    <row r="63" spans="1:11" ht="18.75" x14ac:dyDescent="0.25">
      <c r="A63" s="130"/>
      <c r="B63" s="162" t="s">
        <v>354</v>
      </c>
      <c r="C63" s="163" t="s">
        <v>280</v>
      </c>
      <c r="D63" s="130">
        <v>14</v>
      </c>
      <c r="E63" s="166"/>
      <c r="F63" s="132">
        <v>224.44</v>
      </c>
      <c r="G63" s="132"/>
      <c r="H63" s="132">
        <f t="shared" si="1"/>
        <v>0</v>
      </c>
      <c r="I63" s="134">
        <f t="shared" si="0"/>
        <v>3142.16</v>
      </c>
      <c r="J63" s="134">
        <f t="shared" si="2"/>
        <v>0</v>
      </c>
      <c r="K63" s="132">
        <f t="shared" si="3"/>
        <v>3142.16</v>
      </c>
    </row>
    <row r="64" spans="1:11" ht="18.75" x14ac:dyDescent="0.25">
      <c r="A64" s="130"/>
      <c r="B64" s="162" t="s">
        <v>350</v>
      </c>
      <c r="C64" s="163" t="s">
        <v>280</v>
      </c>
      <c r="D64" s="130">
        <v>18</v>
      </c>
      <c r="E64" s="166"/>
      <c r="F64" s="132">
        <v>408.6</v>
      </c>
      <c r="G64" s="132"/>
      <c r="H64" s="132">
        <f t="shared" si="1"/>
        <v>0</v>
      </c>
      <c r="I64" s="134">
        <f t="shared" si="0"/>
        <v>7354.8</v>
      </c>
      <c r="J64" s="134">
        <f t="shared" si="2"/>
        <v>0</v>
      </c>
      <c r="K64" s="132">
        <f t="shared" si="3"/>
        <v>7354.8</v>
      </c>
    </row>
    <row r="65" spans="1:11" ht="18.75" x14ac:dyDescent="0.25">
      <c r="A65" s="130"/>
      <c r="B65" s="162" t="s">
        <v>411</v>
      </c>
      <c r="C65" s="163" t="s">
        <v>280</v>
      </c>
      <c r="D65" s="130">
        <v>10</v>
      </c>
      <c r="E65" s="166"/>
      <c r="F65" s="132">
        <v>457.93</v>
      </c>
      <c r="G65" s="132"/>
      <c r="H65" s="132">
        <f t="shared" si="1"/>
        <v>0</v>
      </c>
      <c r="I65" s="134">
        <f t="shared" si="0"/>
        <v>4579.3</v>
      </c>
      <c r="J65" s="134">
        <f t="shared" si="2"/>
        <v>0</v>
      </c>
      <c r="K65" s="132">
        <f t="shared" si="3"/>
        <v>4579.3</v>
      </c>
    </row>
    <row r="66" spans="1:11" ht="18.75" x14ac:dyDescent="0.25">
      <c r="A66" s="130"/>
      <c r="B66" s="162" t="s">
        <v>412</v>
      </c>
      <c r="C66" s="163" t="s">
        <v>280</v>
      </c>
      <c r="D66" s="130">
        <v>6</v>
      </c>
      <c r="E66" s="166"/>
      <c r="F66" s="132">
        <v>775.27</v>
      </c>
      <c r="G66" s="132"/>
      <c r="H66" s="132">
        <f t="shared" si="1"/>
        <v>0</v>
      </c>
      <c r="I66" s="134">
        <f t="shared" si="0"/>
        <v>4651.62</v>
      </c>
      <c r="J66" s="134">
        <f t="shared" si="2"/>
        <v>0</v>
      </c>
      <c r="K66" s="132">
        <f t="shared" si="3"/>
        <v>4651.62</v>
      </c>
    </row>
    <row r="67" spans="1:11" ht="18.75" x14ac:dyDescent="0.25">
      <c r="A67" s="130"/>
      <c r="B67" s="162" t="s">
        <v>363</v>
      </c>
      <c r="C67" s="163" t="s">
        <v>280</v>
      </c>
      <c r="D67" s="130">
        <v>14</v>
      </c>
      <c r="E67" s="132"/>
      <c r="F67" s="132">
        <v>337.07</v>
      </c>
      <c r="G67" s="161"/>
      <c r="H67" s="132">
        <f t="shared" si="1"/>
        <v>0</v>
      </c>
      <c r="I67" s="134">
        <f t="shared" si="0"/>
        <v>4718.9799999999996</v>
      </c>
      <c r="J67" s="134">
        <f t="shared" si="2"/>
        <v>0</v>
      </c>
      <c r="K67" s="132">
        <f t="shared" si="3"/>
        <v>4718.9799999999996</v>
      </c>
    </row>
    <row r="68" spans="1:11" ht="18.75" x14ac:dyDescent="0.25">
      <c r="A68" s="130"/>
      <c r="B68" s="131" t="s">
        <v>365</v>
      </c>
      <c r="C68" s="163" t="s">
        <v>280</v>
      </c>
      <c r="D68" s="130">
        <v>62</v>
      </c>
      <c r="E68" s="132"/>
      <c r="F68" s="132">
        <v>60.14</v>
      </c>
      <c r="G68" s="161"/>
      <c r="H68" s="132">
        <f t="shared" si="1"/>
        <v>0</v>
      </c>
      <c r="I68" s="134">
        <f t="shared" si="0"/>
        <v>3728.68</v>
      </c>
      <c r="J68" s="134">
        <f t="shared" si="2"/>
        <v>0</v>
      </c>
      <c r="K68" s="132">
        <f t="shared" si="3"/>
        <v>3728.68</v>
      </c>
    </row>
    <row r="69" spans="1:11" ht="18.75" x14ac:dyDescent="0.3">
      <c r="A69" s="130"/>
      <c r="B69" s="131" t="s">
        <v>366</v>
      </c>
      <c r="C69" s="163" t="s">
        <v>280</v>
      </c>
      <c r="D69" s="130">
        <v>58</v>
      </c>
      <c r="E69" s="152"/>
      <c r="F69" s="132">
        <v>67.989999999999995</v>
      </c>
      <c r="G69" s="161"/>
      <c r="H69" s="132">
        <f t="shared" si="1"/>
        <v>0</v>
      </c>
      <c r="I69" s="134">
        <f t="shared" si="0"/>
        <v>3943.4199999999996</v>
      </c>
      <c r="J69" s="134">
        <f t="shared" si="2"/>
        <v>0</v>
      </c>
      <c r="K69" s="132">
        <f t="shared" si="3"/>
        <v>3943.4199999999996</v>
      </c>
    </row>
    <row r="70" spans="1:11" ht="18.75" x14ac:dyDescent="0.25">
      <c r="A70" s="130"/>
      <c r="B70" s="131" t="s">
        <v>367</v>
      </c>
      <c r="C70" s="163" t="s">
        <v>280</v>
      </c>
      <c r="D70" s="130">
        <v>26</v>
      </c>
      <c r="E70" s="132"/>
      <c r="F70" s="132">
        <v>122.9</v>
      </c>
      <c r="G70" s="161"/>
      <c r="H70" s="132">
        <f t="shared" si="1"/>
        <v>0</v>
      </c>
      <c r="I70" s="134">
        <f t="shared" si="0"/>
        <v>3195.4</v>
      </c>
      <c r="J70" s="134">
        <f t="shared" si="2"/>
        <v>0</v>
      </c>
      <c r="K70" s="132">
        <f t="shared" si="3"/>
        <v>3195.4</v>
      </c>
    </row>
    <row r="71" spans="1:11" ht="18.75" x14ac:dyDescent="0.25">
      <c r="A71" s="130"/>
      <c r="B71" s="162" t="s">
        <v>413</v>
      </c>
      <c r="C71" s="163" t="s">
        <v>280</v>
      </c>
      <c r="D71" s="130">
        <v>3</v>
      </c>
      <c r="E71" s="132"/>
      <c r="F71" s="132">
        <v>266</v>
      </c>
      <c r="G71" s="132"/>
      <c r="H71" s="132">
        <f t="shared" si="1"/>
        <v>0</v>
      </c>
      <c r="I71" s="134">
        <f t="shared" si="0"/>
        <v>798</v>
      </c>
      <c r="J71" s="134">
        <f t="shared" si="2"/>
        <v>0</v>
      </c>
      <c r="K71" s="132">
        <f t="shared" si="3"/>
        <v>798</v>
      </c>
    </row>
    <row r="72" spans="1:11" ht="18.75" x14ac:dyDescent="0.25">
      <c r="A72" s="130"/>
      <c r="B72" s="162" t="s">
        <v>414</v>
      </c>
      <c r="C72" s="163" t="s">
        <v>280</v>
      </c>
      <c r="D72" s="130">
        <v>1</v>
      </c>
      <c r="E72" s="132"/>
      <c r="F72" s="132">
        <v>690.46</v>
      </c>
      <c r="G72" s="132"/>
      <c r="H72" s="132">
        <f t="shared" si="1"/>
        <v>0</v>
      </c>
      <c r="I72" s="134">
        <f t="shared" si="0"/>
        <v>690.46</v>
      </c>
      <c r="J72" s="134">
        <f t="shared" si="2"/>
        <v>0</v>
      </c>
      <c r="K72" s="132">
        <f t="shared" si="3"/>
        <v>690.46</v>
      </c>
    </row>
    <row r="73" spans="1:11" ht="18.75" x14ac:dyDescent="0.25">
      <c r="A73" s="148">
        <v>10</v>
      </c>
      <c r="B73" s="125" t="s">
        <v>415</v>
      </c>
      <c r="C73" s="148" t="s">
        <v>280</v>
      </c>
      <c r="D73" s="148">
        <v>3</v>
      </c>
      <c r="E73" s="137">
        <v>12000</v>
      </c>
      <c r="F73" s="137"/>
      <c r="G73" s="137"/>
      <c r="H73" s="126">
        <f t="shared" si="1"/>
        <v>36000</v>
      </c>
      <c r="I73" s="127">
        <f t="shared" ref="I73:I90" si="6">F73*D73</f>
        <v>0</v>
      </c>
      <c r="J73" s="127">
        <f t="shared" si="2"/>
        <v>0</v>
      </c>
      <c r="K73" s="126">
        <f t="shared" si="3"/>
        <v>36000</v>
      </c>
    </row>
    <row r="74" spans="1:11" ht="18.75" x14ac:dyDescent="0.25">
      <c r="A74" s="130"/>
      <c r="B74" s="131" t="s">
        <v>416</v>
      </c>
      <c r="C74" s="130" t="s">
        <v>280</v>
      </c>
      <c r="D74" s="130">
        <v>12</v>
      </c>
      <c r="E74" s="132"/>
      <c r="F74" s="132">
        <v>1523.4</v>
      </c>
      <c r="G74" s="132"/>
      <c r="H74" s="132">
        <f t="shared" ref="H74:H90" si="7">E74*D74</f>
        <v>0</v>
      </c>
      <c r="I74" s="134">
        <f t="shared" si="6"/>
        <v>18280.800000000003</v>
      </c>
      <c r="J74" s="134">
        <f t="shared" ref="J74:J90" si="8">G74*D74</f>
        <v>0</v>
      </c>
      <c r="K74" s="132">
        <f t="shared" ref="K74:K90" si="9">H74+I74+J74</f>
        <v>18280.800000000003</v>
      </c>
    </row>
    <row r="75" spans="1:11" ht="18.75" x14ac:dyDescent="0.25">
      <c r="A75" s="130"/>
      <c r="B75" s="131" t="s">
        <v>417</v>
      </c>
      <c r="C75" s="130" t="s">
        <v>280</v>
      </c>
      <c r="D75" s="130">
        <v>6</v>
      </c>
      <c r="E75" s="132"/>
      <c r="F75" s="132">
        <v>249</v>
      </c>
      <c r="G75" s="132"/>
      <c r="H75" s="132">
        <f t="shared" si="7"/>
        <v>0</v>
      </c>
      <c r="I75" s="134">
        <f t="shared" si="6"/>
        <v>1494</v>
      </c>
      <c r="J75" s="134">
        <f t="shared" si="8"/>
        <v>0</v>
      </c>
      <c r="K75" s="132">
        <f t="shared" si="9"/>
        <v>1494</v>
      </c>
    </row>
    <row r="76" spans="1:11" ht="18.75" x14ac:dyDescent="0.25">
      <c r="A76" s="130"/>
      <c r="B76" s="131" t="s">
        <v>418</v>
      </c>
      <c r="C76" s="130" t="s">
        <v>280</v>
      </c>
      <c r="D76" s="130">
        <v>6</v>
      </c>
      <c r="E76" s="132"/>
      <c r="F76" s="132">
        <v>56</v>
      </c>
      <c r="G76" s="132"/>
      <c r="H76" s="132">
        <f t="shared" si="7"/>
        <v>0</v>
      </c>
      <c r="I76" s="134">
        <f t="shared" si="6"/>
        <v>336</v>
      </c>
      <c r="J76" s="134">
        <f t="shared" si="8"/>
        <v>0</v>
      </c>
      <c r="K76" s="132">
        <f t="shared" si="9"/>
        <v>336</v>
      </c>
    </row>
    <row r="77" spans="1:11" ht="18.75" x14ac:dyDescent="0.25">
      <c r="A77" s="130"/>
      <c r="B77" s="131" t="s">
        <v>419</v>
      </c>
      <c r="C77" s="130" t="s">
        <v>280</v>
      </c>
      <c r="D77" s="130">
        <v>6</v>
      </c>
      <c r="E77" s="132"/>
      <c r="F77" s="132">
        <v>1462.4</v>
      </c>
      <c r="G77" s="132"/>
      <c r="H77" s="132">
        <f t="shared" si="7"/>
        <v>0</v>
      </c>
      <c r="I77" s="134">
        <f t="shared" si="6"/>
        <v>8774.4000000000015</v>
      </c>
      <c r="J77" s="134">
        <f t="shared" si="8"/>
        <v>0</v>
      </c>
      <c r="K77" s="132">
        <f t="shared" si="9"/>
        <v>8774.4000000000015</v>
      </c>
    </row>
    <row r="78" spans="1:11" ht="18.75" x14ac:dyDescent="0.25">
      <c r="A78" s="130"/>
      <c r="B78" s="131" t="s">
        <v>420</v>
      </c>
      <c r="C78" s="130" t="s">
        <v>280</v>
      </c>
      <c r="D78" s="130">
        <v>1</v>
      </c>
      <c r="E78" s="132"/>
      <c r="F78" s="132">
        <v>7477</v>
      </c>
      <c r="G78" s="132"/>
      <c r="H78" s="132">
        <f t="shared" si="7"/>
        <v>0</v>
      </c>
      <c r="I78" s="134">
        <f t="shared" si="6"/>
        <v>7477</v>
      </c>
      <c r="J78" s="134">
        <f t="shared" si="8"/>
        <v>0</v>
      </c>
      <c r="K78" s="132">
        <f t="shared" si="9"/>
        <v>7477</v>
      </c>
    </row>
    <row r="79" spans="1:11" ht="18.75" x14ac:dyDescent="0.25">
      <c r="A79" s="130"/>
      <c r="B79" s="131" t="s">
        <v>421</v>
      </c>
      <c r="C79" s="130" t="s">
        <v>280</v>
      </c>
      <c r="D79" s="130">
        <v>2</v>
      </c>
      <c r="E79" s="132"/>
      <c r="F79" s="132">
        <v>10673</v>
      </c>
      <c r="G79" s="132"/>
      <c r="H79" s="132">
        <f t="shared" si="7"/>
        <v>0</v>
      </c>
      <c r="I79" s="134">
        <f t="shared" si="6"/>
        <v>21346</v>
      </c>
      <c r="J79" s="134">
        <f t="shared" si="8"/>
        <v>0</v>
      </c>
      <c r="K79" s="132">
        <f t="shared" si="9"/>
        <v>21346</v>
      </c>
    </row>
    <row r="80" spans="1:11" ht="18.75" x14ac:dyDescent="0.25">
      <c r="A80" s="130"/>
      <c r="B80" s="131" t="s">
        <v>422</v>
      </c>
      <c r="C80" s="130" t="s">
        <v>280</v>
      </c>
      <c r="D80" s="130">
        <v>14</v>
      </c>
      <c r="E80" s="132"/>
      <c r="F80" s="132">
        <v>231</v>
      </c>
      <c r="G80" s="132"/>
      <c r="H80" s="132">
        <f t="shared" si="7"/>
        <v>0</v>
      </c>
      <c r="I80" s="134">
        <f t="shared" si="6"/>
        <v>3234</v>
      </c>
      <c r="J80" s="134">
        <f t="shared" si="8"/>
        <v>0</v>
      </c>
      <c r="K80" s="132">
        <f t="shared" si="9"/>
        <v>3234</v>
      </c>
    </row>
    <row r="81" spans="1:11" ht="18.75" x14ac:dyDescent="0.25">
      <c r="A81" s="130"/>
      <c r="B81" s="131" t="s">
        <v>423</v>
      </c>
      <c r="C81" s="130" t="s">
        <v>280</v>
      </c>
      <c r="D81" s="130">
        <v>3</v>
      </c>
      <c r="E81" s="132"/>
      <c r="F81" s="132">
        <v>8880.83</v>
      </c>
      <c r="G81" s="132"/>
      <c r="H81" s="132">
        <f t="shared" si="7"/>
        <v>0</v>
      </c>
      <c r="I81" s="134">
        <f t="shared" si="6"/>
        <v>26642.489999999998</v>
      </c>
      <c r="J81" s="134">
        <f t="shared" si="8"/>
        <v>0</v>
      </c>
      <c r="K81" s="132">
        <f t="shared" si="9"/>
        <v>26642.489999999998</v>
      </c>
    </row>
    <row r="82" spans="1:11" ht="18.75" x14ac:dyDescent="0.25">
      <c r="A82" s="130"/>
      <c r="B82" s="131" t="s">
        <v>424</v>
      </c>
      <c r="C82" s="130" t="s">
        <v>280</v>
      </c>
      <c r="D82" s="130">
        <v>3</v>
      </c>
      <c r="E82" s="132"/>
      <c r="F82" s="132">
        <v>4139.87</v>
      </c>
      <c r="G82" s="132"/>
      <c r="H82" s="132">
        <f t="shared" si="7"/>
        <v>0</v>
      </c>
      <c r="I82" s="134">
        <f t="shared" si="6"/>
        <v>12419.61</v>
      </c>
      <c r="J82" s="134">
        <f t="shared" si="8"/>
        <v>0</v>
      </c>
      <c r="K82" s="132">
        <f t="shared" si="9"/>
        <v>12419.61</v>
      </c>
    </row>
    <row r="83" spans="1:11" ht="18.75" x14ac:dyDescent="0.25">
      <c r="A83" s="130"/>
      <c r="B83" s="131" t="s">
        <v>425</v>
      </c>
      <c r="C83" s="130" t="s">
        <v>280</v>
      </c>
      <c r="D83" s="130">
        <v>3</v>
      </c>
      <c r="E83" s="132"/>
      <c r="F83" s="132">
        <v>7879.34</v>
      </c>
      <c r="G83" s="132"/>
      <c r="H83" s="132">
        <f t="shared" si="7"/>
        <v>0</v>
      </c>
      <c r="I83" s="134">
        <f t="shared" si="6"/>
        <v>23638.02</v>
      </c>
      <c r="J83" s="134">
        <f t="shared" si="8"/>
        <v>0</v>
      </c>
      <c r="K83" s="132">
        <f t="shared" si="9"/>
        <v>23638.02</v>
      </c>
    </row>
    <row r="84" spans="1:11" ht="18.75" x14ac:dyDescent="0.25">
      <c r="A84" s="130"/>
      <c r="B84" s="131" t="s">
        <v>316</v>
      </c>
      <c r="C84" s="130" t="s">
        <v>280</v>
      </c>
      <c r="D84" s="130">
        <v>1</v>
      </c>
      <c r="E84" s="167"/>
      <c r="F84" s="132">
        <v>163</v>
      </c>
      <c r="G84" s="132"/>
      <c r="H84" s="132">
        <f t="shared" si="7"/>
        <v>0</v>
      </c>
      <c r="I84" s="134">
        <f t="shared" si="6"/>
        <v>163</v>
      </c>
      <c r="J84" s="134">
        <f t="shared" si="8"/>
        <v>0</v>
      </c>
      <c r="K84" s="132">
        <f t="shared" si="9"/>
        <v>163</v>
      </c>
    </row>
    <row r="85" spans="1:11" ht="18.75" x14ac:dyDescent="0.25">
      <c r="A85" s="130"/>
      <c r="B85" s="131" t="s">
        <v>426</v>
      </c>
      <c r="C85" s="130" t="s">
        <v>321</v>
      </c>
      <c r="D85" s="130">
        <v>1</v>
      </c>
      <c r="E85" s="161"/>
      <c r="F85" s="132">
        <v>618</v>
      </c>
      <c r="G85" s="132"/>
      <c r="H85" s="132">
        <f t="shared" si="7"/>
        <v>0</v>
      </c>
      <c r="I85" s="134">
        <f t="shared" si="6"/>
        <v>618</v>
      </c>
      <c r="J85" s="134">
        <f t="shared" si="8"/>
        <v>0</v>
      </c>
      <c r="K85" s="132">
        <f t="shared" si="9"/>
        <v>618</v>
      </c>
    </row>
    <row r="86" spans="1:11" ht="18.75" x14ac:dyDescent="0.25">
      <c r="A86" s="130"/>
      <c r="B86" s="131" t="s">
        <v>312</v>
      </c>
      <c r="C86" s="130" t="s">
        <v>280</v>
      </c>
      <c r="D86" s="130">
        <v>2</v>
      </c>
      <c r="E86" s="168"/>
      <c r="F86" s="132">
        <v>94</v>
      </c>
      <c r="G86" s="132"/>
      <c r="H86" s="132">
        <f t="shared" si="7"/>
        <v>0</v>
      </c>
      <c r="I86" s="134">
        <f t="shared" si="6"/>
        <v>188</v>
      </c>
      <c r="J86" s="134">
        <f t="shared" si="8"/>
        <v>0</v>
      </c>
      <c r="K86" s="132">
        <f t="shared" si="9"/>
        <v>188</v>
      </c>
    </row>
    <row r="87" spans="1:11" ht="18.75" x14ac:dyDescent="0.25">
      <c r="A87" s="148">
        <v>11</v>
      </c>
      <c r="B87" s="125" t="s">
        <v>18</v>
      </c>
      <c r="C87" s="148" t="s">
        <v>19</v>
      </c>
      <c r="D87" s="148">
        <v>4</v>
      </c>
      <c r="E87" s="137">
        <v>420</v>
      </c>
      <c r="F87" s="137"/>
      <c r="G87" s="137"/>
      <c r="H87" s="126">
        <f t="shared" si="7"/>
        <v>1680</v>
      </c>
      <c r="I87" s="127">
        <f t="shared" si="6"/>
        <v>0</v>
      </c>
      <c r="J87" s="127">
        <f t="shared" si="8"/>
        <v>0</v>
      </c>
      <c r="K87" s="126">
        <f t="shared" si="9"/>
        <v>1680</v>
      </c>
    </row>
    <row r="88" spans="1:11" ht="18.75" x14ac:dyDescent="0.25">
      <c r="A88" s="148">
        <v>12</v>
      </c>
      <c r="B88" s="125" t="s">
        <v>370</v>
      </c>
      <c r="C88" s="148" t="s">
        <v>28</v>
      </c>
      <c r="D88" s="148">
        <v>4</v>
      </c>
      <c r="E88" s="137">
        <v>1200</v>
      </c>
      <c r="F88" s="137"/>
      <c r="G88" s="137"/>
      <c r="H88" s="126">
        <f t="shared" si="7"/>
        <v>4800</v>
      </c>
      <c r="I88" s="127">
        <f t="shared" si="6"/>
        <v>0</v>
      </c>
      <c r="J88" s="127">
        <f t="shared" si="8"/>
        <v>0</v>
      </c>
      <c r="K88" s="126">
        <f t="shared" si="9"/>
        <v>4800</v>
      </c>
    </row>
    <row r="89" spans="1:11" ht="18.75" x14ac:dyDescent="0.3">
      <c r="A89" s="169"/>
      <c r="B89" s="131" t="s">
        <v>371</v>
      </c>
      <c r="C89" s="130" t="s">
        <v>372</v>
      </c>
      <c r="D89" s="130">
        <v>1</v>
      </c>
      <c r="E89" s="132"/>
      <c r="F89" s="152"/>
      <c r="G89" s="132">
        <v>2500</v>
      </c>
      <c r="H89" s="132">
        <f t="shared" si="7"/>
        <v>0</v>
      </c>
      <c r="I89" s="134">
        <f t="shared" si="6"/>
        <v>0</v>
      </c>
      <c r="J89" s="134">
        <f t="shared" si="8"/>
        <v>2500</v>
      </c>
      <c r="K89" s="132">
        <f t="shared" si="9"/>
        <v>2500</v>
      </c>
    </row>
    <row r="90" spans="1:11" ht="18.75" x14ac:dyDescent="0.3">
      <c r="A90" s="130"/>
      <c r="B90" s="131" t="s">
        <v>373</v>
      </c>
      <c r="C90" s="130" t="s">
        <v>374</v>
      </c>
      <c r="D90" s="130">
        <v>0.5</v>
      </c>
      <c r="E90" s="152"/>
      <c r="F90" s="152"/>
      <c r="G90" s="132">
        <v>12000</v>
      </c>
      <c r="H90" s="132">
        <f t="shared" si="7"/>
        <v>0</v>
      </c>
      <c r="I90" s="134">
        <f t="shared" si="6"/>
        <v>0</v>
      </c>
      <c r="J90" s="134">
        <f t="shared" si="8"/>
        <v>6000</v>
      </c>
      <c r="K90" s="132">
        <f t="shared" si="9"/>
        <v>6000</v>
      </c>
    </row>
    <row r="91" spans="1:11" ht="18.75" x14ac:dyDescent="0.3">
      <c r="A91" s="153"/>
      <c r="B91" s="154" t="s">
        <v>97</v>
      </c>
      <c r="C91" s="155"/>
      <c r="D91" s="155"/>
      <c r="E91" s="154"/>
      <c r="F91" s="154"/>
      <c r="G91" s="154"/>
      <c r="H91" s="156">
        <f>SUM(H9:H90)</f>
        <v>232880</v>
      </c>
      <c r="I91" s="156">
        <f>SUM(I9:I90)</f>
        <v>523673.21999999991</v>
      </c>
      <c r="J91" s="156">
        <f>SUM(J9:J90)</f>
        <v>8500</v>
      </c>
      <c r="K91" s="156">
        <f>SUM(K9:K90)</f>
        <v>765053.2200000002</v>
      </c>
    </row>
    <row r="92" spans="1:11" ht="18.75" x14ac:dyDescent="0.3">
      <c r="A92" s="42"/>
      <c r="B92" s="43" t="s">
        <v>104</v>
      </c>
      <c r="C92" s="44">
        <v>0.1</v>
      </c>
      <c r="D92" s="45"/>
      <c r="E92" s="43"/>
      <c r="F92" s="43"/>
      <c r="G92" s="43"/>
      <c r="H92" s="117"/>
      <c r="I92" s="117"/>
      <c r="J92" s="47"/>
      <c r="K92" s="47">
        <f>H91*C92</f>
        <v>23288</v>
      </c>
    </row>
    <row r="93" spans="1:11" ht="18.75" x14ac:dyDescent="0.3">
      <c r="A93" s="42"/>
      <c r="B93" s="43" t="s">
        <v>105</v>
      </c>
      <c r="C93" s="44">
        <v>0.15</v>
      </c>
      <c r="D93" s="45"/>
      <c r="E93" s="43"/>
      <c r="F93" s="43"/>
      <c r="G93" s="43"/>
      <c r="H93" s="117"/>
      <c r="I93" s="117"/>
      <c r="J93" s="47"/>
      <c r="K93" s="47">
        <f>H91*C93</f>
        <v>34932</v>
      </c>
    </row>
    <row r="94" spans="1:11" ht="18.75" x14ac:dyDescent="0.3">
      <c r="A94" s="43"/>
      <c r="B94" s="48" t="s">
        <v>98</v>
      </c>
      <c r="C94" s="48"/>
      <c r="D94" s="48"/>
      <c r="E94" s="48"/>
      <c r="F94" s="48"/>
      <c r="G94" s="48"/>
      <c r="H94" s="118"/>
      <c r="I94" s="118"/>
      <c r="J94" s="118"/>
      <c r="K94" s="49">
        <f>K93+K92+K91</f>
        <v>823273.2200000002</v>
      </c>
    </row>
    <row r="95" spans="1:11" ht="18.75" x14ac:dyDescent="0.3">
      <c r="A95" s="43"/>
      <c r="B95" s="48"/>
      <c r="C95" s="48"/>
      <c r="D95" s="48"/>
      <c r="E95" s="48"/>
      <c r="F95" s="48"/>
      <c r="G95" s="48"/>
      <c r="H95" s="118"/>
      <c r="I95" s="118"/>
      <c r="J95" s="118"/>
      <c r="K95" s="49"/>
    </row>
    <row r="96" spans="1:11" ht="18.75" x14ac:dyDescent="0.3">
      <c r="A96" s="43"/>
      <c r="B96" s="48"/>
      <c r="C96" s="1"/>
      <c r="D96" s="1"/>
      <c r="E96" s="1"/>
      <c r="F96" s="1"/>
      <c r="G96" s="48"/>
      <c r="H96" s="1"/>
      <c r="I96" s="50"/>
      <c r="J96" s="1"/>
      <c r="K96" s="1"/>
    </row>
    <row r="97" spans="1:11" ht="18.75" x14ac:dyDescent="0.3">
      <c r="A97" s="48"/>
      <c r="B97" s="48" t="s">
        <v>99</v>
      </c>
      <c r="C97" s="48"/>
      <c r="D97" s="48"/>
      <c r="E97" s="51"/>
      <c r="F97" s="48"/>
      <c r="G97" s="52" t="s">
        <v>100</v>
      </c>
      <c r="H97" s="52"/>
      <c r="I97" s="52"/>
      <c r="J97" s="52"/>
      <c r="K97" s="48"/>
    </row>
    <row r="98" spans="1:11" ht="18.75" x14ac:dyDescent="0.3">
      <c r="A98" s="48"/>
      <c r="B98" s="53"/>
      <c r="C98" s="48"/>
      <c r="D98" s="48"/>
      <c r="E98" s="48"/>
      <c r="F98" s="48"/>
      <c r="G98" s="52"/>
      <c r="H98" s="48"/>
      <c r="I98" s="48"/>
      <c r="J98" s="48"/>
      <c r="K98" s="48"/>
    </row>
    <row r="99" spans="1:11" ht="18.75" x14ac:dyDescent="0.3">
      <c r="A99" s="48"/>
      <c r="B99" s="54" t="s">
        <v>103</v>
      </c>
      <c r="C99" s="48"/>
      <c r="D99" s="48"/>
      <c r="E99" s="48"/>
      <c r="F99" s="48"/>
      <c r="G99" s="52" t="s">
        <v>101</v>
      </c>
      <c r="H99" s="48"/>
      <c r="I99" s="48"/>
      <c r="J99" s="48"/>
      <c r="K99" s="48"/>
    </row>
  </sheetData>
  <mergeCells count="7">
    <mergeCell ref="A5:K5"/>
    <mergeCell ref="A7:A8"/>
    <mergeCell ref="B7:B8"/>
    <mergeCell ref="C7:C8"/>
    <mergeCell ref="D7:D8"/>
    <mergeCell ref="E7:G7"/>
    <mergeCell ref="H7:K7"/>
  </mergeCells>
  <hyperlinks>
    <hyperlink ref="B19" r:id="rId1" display="https://zhbi247.ru/zhbi/inzhenernye-kommunikatsii/elementy-teplotrass/lotki-teplotrass/lotki-tip-lk-seriya-3-006-1-8/lk-300-30-30-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opLeftCell="A163" zoomScale="93" workbookViewId="0">
      <selection activeCell="B182" sqref="A1:XFD1048576"/>
    </sheetView>
  </sheetViews>
  <sheetFormatPr defaultColWidth="11" defaultRowHeight="15.75" x14ac:dyDescent="0.25"/>
  <cols>
    <col min="1" max="1" width="9.125" bestFit="1" customWidth="1"/>
    <col min="2" max="2" width="90.375" customWidth="1"/>
    <col min="3" max="3" width="10.375" bestFit="1" customWidth="1"/>
    <col min="4" max="4" width="12.625" customWidth="1"/>
    <col min="5" max="10" width="16.625" customWidth="1"/>
    <col min="11" max="11" width="19.375" customWidth="1"/>
    <col min="12" max="12" width="11" customWidth="1"/>
  </cols>
  <sheetData>
    <row r="1" spans="1:14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1"/>
      <c r="L1" s="1"/>
    </row>
    <row r="2" spans="1:14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1"/>
      <c r="L2" s="1"/>
    </row>
    <row r="3" spans="1:14" ht="18.75" x14ac:dyDescent="0.3">
      <c r="A3" s="2" t="s">
        <v>431</v>
      </c>
      <c r="B3" s="2"/>
      <c r="C3" s="2"/>
      <c r="D3" s="2"/>
      <c r="E3" s="2"/>
      <c r="F3" s="2"/>
      <c r="G3" s="2"/>
      <c r="H3" s="2"/>
      <c r="I3" s="3"/>
      <c r="J3" s="3"/>
      <c r="K3" s="1"/>
      <c r="L3" s="1"/>
    </row>
    <row r="4" spans="1:14" ht="18.75" x14ac:dyDescent="0.3">
      <c r="A4" s="1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55"/>
    </row>
    <row r="5" spans="1:14" ht="18.75" x14ac:dyDescent="0.3">
      <c r="A5" s="245" t="s">
        <v>546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56"/>
    </row>
    <row r="7" spans="1:14" ht="18.75" x14ac:dyDescent="0.25">
      <c r="A7" s="254" t="s">
        <v>3</v>
      </c>
      <c r="B7" s="254" t="s">
        <v>4</v>
      </c>
      <c r="C7" s="254" t="s">
        <v>5</v>
      </c>
      <c r="D7" s="254" t="s">
        <v>6</v>
      </c>
      <c r="E7" s="256" t="s">
        <v>7</v>
      </c>
      <c r="F7" s="257"/>
      <c r="G7" s="258"/>
      <c r="H7" s="256" t="s">
        <v>8</v>
      </c>
      <c r="I7" s="257"/>
      <c r="J7" s="257"/>
      <c r="K7" s="258"/>
      <c r="L7" s="181"/>
    </row>
    <row r="8" spans="1:14" ht="56.25" x14ac:dyDescent="0.25">
      <c r="A8" s="255"/>
      <c r="B8" s="255"/>
      <c r="C8" s="255"/>
      <c r="D8" s="255"/>
      <c r="E8" s="170" t="s">
        <v>9</v>
      </c>
      <c r="F8" s="171" t="s">
        <v>10</v>
      </c>
      <c r="G8" s="171" t="s">
        <v>11</v>
      </c>
      <c r="H8" s="170" t="s">
        <v>9</v>
      </c>
      <c r="I8" s="170" t="s">
        <v>10</v>
      </c>
      <c r="J8" s="171" t="s">
        <v>11</v>
      </c>
      <c r="K8" s="172" t="s">
        <v>12</v>
      </c>
      <c r="L8" s="181"/>
    </row>
    <row r="9" spans="1:14" ht="18.75" x14ac:dyDescent="0.25">
      <c r="A9" s="89">
        <v>1</v>
      </c>
      <c r="B9" s="89">
        <v>2</v>
      </c>
      <c r="C9" s="89">
        <v>3</v>
      </c>
      <c r="D9" s="89">
        <v>4</v>
      </c>
      <c r="E9" s="90">
        <v>5</v>
      </c>
      <c r="F9" s="91">
        <v>6</v>
      </c>
      <c r="G9" s="91">
        <v>7</v>
      </c>
      <c r="H9" s="90">
        <v>8</v>
      </c>
      <c r="I9" s="90">
        <v>9</v>
      </c>
      <c r="J9" s="91">
        <v>10</v>
      </c>
      <c r="K9" s="89">
        <v>11</v>
      </c>
      <c r="L9" s="182"/>
    </row>
    <row r="10" spans="1:14" ht="18.75" x14ac:dyDescent="0.25">
      <c r="A10" s="92">
        <v>1</v>
      </c>
      <c r="B10" s="96" t="s">
        <v>432</v>
      </c>
      <c r="C10" s="92" t="s">
        <v>280</v>
      </c>
      <c r="D10" s="92">
        <v>5</v>
      </c>
      <c r="E10" s="94">
        <v>1950</v>
      </c>
      <c r="F10" s="105"/>
      <c r="G10" s="105"/>
      <c r="H10" s="95">
        <f t="shared" ref="H10:H75" si="0">E10*D10</f>
        <v>9750</v>
      </c>
      <c r="I10" s="95">
        <f t="shared" ref="I10:I62" si="1">F10*D10</f>
        <v>0</v>
      </c>
      <c r="J10" s="95">
        <f t="shared" ref="J10:J62" si="2">G10*D10</f>
        <v>0</v>
      </c>
      <c r="K10" s="95">
        <f t="shared" ref="K10:K75" si="3">SUM(J10,I10,H10)</f>
        <v>9750</v>
      </c>
      <c r="L10" s="185">
        <f>E10*1.3</f>
        <v>2535</v>
      </c>
    </row>
    <row r="11" spans="1:14" ht="18.75" x14ac:dyDescent="0.25">
      <c r="A11" s="89"/>
      <c r="B11" s="173" t="s">
        <v>433</v>
      </c>
      <c r="C11" s="174" t="s">
        <v>280</v>
      </c>
      <c r="D11" s="174">
        <v>1</v>
      </c>
      <c r="E11" s="108"/>
      <c r="F11" s="175">
        <v>15</v>
      </c>
      <c r="G11" s="175"/>
      <c r="H11" s="102">
        <f t="shared" si="0"/>
        <v>0</v>
      </c>
      <c r="I11" s="102">
        <f t="shared" si="1"/>
        <v>15</v>
      </c>
      <c r="J11" s="102">
        <f t="shared" si="2"/>
        <v>0</v>
      </c>
      <c r="K11" s="102">
        <f t="shared" si="3"/>
        <v>15</v>
      </c>
      <c r="L11" s="185">
        <f t="shared" ref="L11:L76" si="4">E11*1.3</f>
        <v>0</v>
      </c>
      <c r="N11" s="57"/>
    </row>
    <row r="12" spans="1:14" ht="18.75" x14ac:dyDescent="0.25">
      <c r="A12" s="92">
        <v>2</v>
      </c>
      <c r="B12" s="96" t="s">
        <v>434</v>
      </c>
      <c r="C12" s="92" t="s">
        <v>435</v>
      </c>
      <c r="D12" s="92">
        <v>250</v>
      </c>
      <c r="E12" s="94">
        <v>100</v>
      </c>
      <c r="F12" s="105"/>
      <c r="G12" s="105"/>
      <c r="H12" s="95">
        <f t="shared" si="0"/>
        <v>25000</v>
      </c>
      <c r="I12" s="95">
        <f t="shared" si="1"/>
        <v>0</v>
      </c>
      <c r="J12" s="95">
        <f t="shared" si="2"/>
        <v>0</v>
      </c>
      <c r="K12" s="95">
        <f t="shared" si="3"/>
        <v>25000</v>
      </c>
      <c r="L12" s="185">
        <f t="shared" si="4"/>
        <v>130</v>
      </c>
    </row>
    <row r="13" spans="1:14" ht="18.75" x14ac:dyDescent="0.25">
      <c r="A13" s="89"/>
      <c r="B13" s="173" t="s">
        <v>436</v>
      </c>
      <c r="C13" s="174" t="s">
        <v>280</v>
      </c>
      <c r="D13" s="174">
        <v>2</v>
      </c>
      <c r="E13" s="108"/>
      <c r="F13" s="175">
        <v>2100</v>
      </c>
      <c r="G13" s="175"/>
      <c r="H13" s="102">
        <f t="shared" si="0"/>
        <v>0</v>
      </c>
      <c r="I13" s="102">
        <f t="shared" si="1"/>
        <v>4200</v>
      </c>
      <c r="J13" s="102">
        <f t="shared" si="2"/>
        <v>0</v>
      </c>
      <c r="K13" s="102">
        <f t="shared" si="3"/>
        <v>4200</v>
      </c>
      <c r="L13" s="185">
        <f t="shared" si="4"/>
        <v>0</v>
      </c>
    </row>
    <row r="14" spans="1:14" ht="18.75" x14ac:dyDescent="0.25">
      <c r="A14" s="89"/>
      <c r="B14" s="173" t="s">
        <v>433</v>
      </c>
      <c r="C14" s="174" t="s">
        <v>280</v>
      </c>
      <c r="D14" s="174">
        <v>20</v>
      </c>
      <c r="E14" s="108"/>
      <c r="F14" s="175">
        <v>15</v>
      </c>
      <c r="G14" s="175"/>
      <c r="H14" s="102">
        <f t="shared" si="0"/>
        <v>0</v>
      </c>
      <c r="I14" s="102">
        <f t="shared" si="1"/>
        <v>300</v>
      </c>
      <c r="J14" s="102">
        <f t="shared" si="2"/>
        <v>0</v>
      </c>
      <c r="K14" s="102">
        <f t="shared" si="3"/>
        <v>300</v>
      </c>
      <c r="L14" s="185">
        <f t="shared" si="4"/>
        <v>0</v>
      </c>
    </row>
    <row r="15" spans="1:14" ht="18.75" x14ac:dyDescent="0.25">
      <c r="A15" s="89"/>
      <c r="B15" s="173" t="s">
        <v>437</v>
      </c>
      <c r="C15" s="174" t="s">
        <v>280</v>
      </c>
      <c r="D15" s="174">
        <v>1</v>
      </c>
      <c r="E15" s="108"/>
      <c r="F15" s="175">
        <v>350</v>
      </c>
      <c r="G15" s="175"/>
      <c r="H15" s="102">
        <f t="shared" si="0"/>
        <v>0</v>
      </c>
      <c r="I15" s="102">
        <f t="shared" si="1"/>
        <v>350</v>
      </c>
      <c r="J15" s="102">
        <f t="shared" si="2"/>
        <v>0</v>
      </c>
      <c r="K15" s="102">
        <f t="shared" si="3"/>
        <v>350</v>
      </c>
      <c r="L15" s="185">
        <f t="shared" si="4"/>
        <v>0</v>
      </c>
    </row>
    <row r="16" spans="1:14" ht="18.75" x14ac:dyDescent="0.25">
      <c r="A16" s="89"/>
      <c r="B16" s="173" t="s">
        <v>438</v>
      </c>
      <c r="C16" s="174" t="s">
        <v>280</v>
      </c>
      <c r="D16" s="174">
        <v>1</v>
      </c>
      <c r="E16" s="108"/>
      <c r="F16" s="175">
        <v>1500</v>
      </c>
      <c r="G16" s="175"/>
      <c r="H16" s="102">
        <f>E16*D16</f>
        <v>0</v>
      </c>
      <c r="I16" s="102">
        <f>F16*D16</f>
        <v>1500</v>
      </c>
      <c r="J16" s="102">
        <v>0</v>
      </c>
      <c r="K16" s="102">
        <f>SUM(J16,I16,H16)</f>
        <v>1500</v>
      </c>
      <c r="L16" s="185">
        <f t="shared" si="4"/>
        <v>0</v>
      </c>
    </row>
    <row r="17" spans="1:12" ht="18.75" x14ac:dyDescent="0.25">
      <c r="A17" s="89"/>
      <c r="B17" s="173" t="s">
        <v>439</v>
      </c>
      <c r="C17" s="174" t="s">
        <v>280</v>
      </c>
      <c r="D17" s="174">
        <v>3</v>
      </c>
      <c r="E17" s="108"/>
      <c r="F17" s="175">
        <v>60</v>
      </c>
      <c r="G17" s="175"/>
      <c r="H17" s="102">
        <f t="shared" si="0"/>
        <v>0</v>
      </c>
      <c r="I17" s="102">
        <f t="shared" si="1"/>
        <v>180</v>
      </c>
      <c r="J17" s="102">
        <f t="shared" si="2"/>
        <v>0</v>
      </c>
      <c r="K17" s="102">
        <f t="shared" si="3"/>
        <v>180</v>
      </c>
      <c r="L17" s="185">
        <f t="shared" si="4"/>
        <v>0</v>
      </c>
    </row>
    <row r="18" spans="1:12" ht="18.75" x14ac:dyDescent="0.25">
      <c r="A18" s="92">
        <v>3</v>
      </c>
      <c r="B18" s="96" t="s">
        <v>440</v>
      </c>
      <c r="C18" s="92" t="s">
        <v>435</v>
      </c>
      <c r="D18" s="92">
        <v>20</v>
      </c>
      <c r="E18" s="94">
        <v>200</v>
      </c>
      <c r="F18" s="105"/>
      <c r="G18" s="105"/>
      <c r="H18" s="95">
        <f t="shared" si="0"/>
        <v>4000</v>
      </c>
      <c r="I18" s="95">
        <f t="shared" si="1"/>
        <v>0</v>
      </c>
      <c r="J18" s="95">
        <f t="shared" si="2"/>
        <v>0</v>
      </c>
      <c r="K18" s="95">
        <f t="shared" si="3"/>
        <v>4000</v>
      </c>
      <c r="L18" s="185">
        <f t="shared" si="4"/>
        <v>260</v>
      </c>
    </row>
    <row r="19" spans="1:12" ht="18.75" x14ac:dyDescent="0.25">
      <c r="A19" s="92"/>
      <c r="B19" s="188" t="s">
        <v>550</v>
      </c>
      <c r="C19" s="92" t="s">
        <v>280</v>
      </c>
      <c r="D19" s="92">
        <v>90</v>
      </c>
      <c r="E19" s="94">
        <v>200</v>
      </c>
      <c r="F19" s="105"/>
      <c r="G19" s="105"/>
      <c r="H19" s="95">
        <f t="shared" si="0"/>
        <v>18000</v>
      </c>
      <c r="I19" s="95">
        <f t="shared" si="1"/>
        <v>0</v>
      </c>
      <c r="J19" s="95">
        <f t="shared" si="2"/>
        <v>0</v>
      </c>
      <c r="K19" s="95">
        <f t="shared" si="3"/>
        <v>18000</v>
      </c>
      <c r="L19" s="185"/>
    </row>
    <row r="20" spans="1:12" ht="18.75" x14ac:dyDescent="0.25">
      <c r="A20" s="92">
        <v>4</v>
      </c>
      <c r="B20" s="96" t="s">
        <v>441</v>
      </c>
      <c r="C20" s="176" t="s">
        <v>280</v>
      </c>
      <c r="D20" s="92">
        <f>22+8+4+39+17</f>
        <v>90</v>
      </c>
      <c r="E20" s="94">
        <v>90</v>
      </c>
      <c r="F20" s="105"/>
      <c r="G20" s="105"/>
      <c r="H20" s="95">
        <f t="shared" si="0"/>
        <v>8100</v>
      </c>
      <c r="I20" s="95">
        <f t="shared" si="1"/>
        <v>0</v>
      </c>
      <c r="J20" s="95">
        <f t="shared" si="2"/>
        <v>0</v>
      </c>
      <c r="K20" s="95">
        <f t="shared" si="3"/>
        <v>8100</v>
      </c>
      <c r="L20" s="185">
        <f t="shared" si="4"/>
        <v>117</v>
      </c>
    </row>
    <row r="21" spans="1:12" ht="18.75" x14ac:dyDescent="0.25">
      <c r="A21" s="89"/>
      <c r="B21" s="173" t="s">
        <v>442</v>
      </c>
      <c r="C21" s="174" t="s">
        <v>280</v>
      </c>
      <c r="D21" s="174">
        <v>90</v>
      </c>
      <c r="E21" s="108"/>
      <c r="F21" s="175">
        <v>15</v>
      </c>
      <c r="G21" s="175"/>
      <c r="H21" s="102">
        <f t="shared" si="0"/>
        <v>0</v>
      </c>
      <c r="I21" s="102">
        <f t="shared" si="1"/>
        <v>1350</v>
      </c>
      <c r="J21" s="102">
        <f t="shared" si="2"/>
        <v>0</v>
      </c>
      <c r="K21" s="102">
        <f t="shared" si="3"/>
        <v>1350</v>
      </c>
      <c r="L21" s="185">
        <f t="shared" si="4"/>
        <v>0</v>
      </c>
    </row>
    <row r="22" spans="1:12" ht="18.75" x14ac:dyDescent="0.25">
      <c r="A22" s="89"/>
      <c r="B22" s="173" t="s">
        <v>433</v>
      </c>
      <c r="C22" s="174" t="s">
        <v>280</v>
      </c>
      <c r="D22" s="174">
        <v>5</v>
      </c>
      <c r="E22" s="108"/>
      <c r="F22" s="175">
        <v>15</v>
      </c>
      <c r="G22" s="175"/>
      <c r="H22" s="102">
        <f t="shared" si="0"/>
        <v>0</v>
      </c>
      <c r="I22" s="102">
        <f t="shared" si="1"/>
        <v>75</v>
      </c>
      <c r="J22" s="102">
        <f t="shared" si="2"/>
        <v>0</v>
      </c>
      <c r="K22" s="102">
        <f t="shared" si="3"/>
        <v>75</v>
      </c>
      <c r="L22" s="185">
        <f t="shared" si="4"/>
        <v>0</v>
      </c>
    </row>
    <row r="23" spans="1:12" ht="18.75" x14ac:dyDescent="0.25">
      <c r="A23" s="89"/>
      <c r="B23" s="173" t="s">
        <v>437</v>
      </c>
      <c r="C23" s="174" t="s">
        <v>280</v>
      </c>
      <c r="D23" s="174">
        <v>2</v>
      </c>
      <c r="E23" s="108"/>
      <c r="F23" s="175">
        <v>350</v>
      </c>
      <c r="G23" s="175"/>
      <c r="H23" s="102">
        <f t="shared" si="0"/>
        <v>0</v>
      </c>
      <c r="I23" s="102">
        <f t="shared" si="1"/>
        <v>700</v>
      </c>
      <c r="J23" s="102">
        <f t="shared" si="2"/>
        <v>0</v>
      </c>
      <c r="K23" s="102">
        <f t="shared" si="3"/>
        <v>700</v>
      </c>
      <c r="L23" s="185">
        <f t="shared" si="4"/>
        <v>0</v>
      </c>
    </row>
    <row r="24" spans="1:12" ht="18.75" x14ac:dyDescent="0.25">
      <c r="A24" s="187">
        <v>5</v>
      </c>
      <c r="B24" s="188" t="s">
        <v>549</v>
      </c>
      <c r="C24" s="189" t="s">
        <v>36</v>
      </c>
      <c r="D24" s="189">
        <v>36</v>
      </c>
      <c r="E24" s="190">
        <v>200</v>
      </c>
      <c r="F24" s="191"/>
      <c r="G24" s="191"/>
      <c r="H24" s="192">
        <f t="shared" si="0"/>
        <v>7200</v>
      </c>
      <c r="I24" s="192">
        <f t="shared" si="1"/>
        <v>0</v>
      </c>
      <c r="J24" s="192">
        <f t="shared" si="2"/>
        <v>0</v>
      </c>
      <c r="K24" s="192">
        <f t="shared" si="3"/>
        <v>7200</v>
      </c>
      <c r="L24" s="185">
        <f t="shared" si="4"/>
        <v>260</v>
      </c>
    </row>
    <row r="25" spans="1:12" ht="18.75" x14ac:dyDescent="0.25">
      <c r="A25" s="92">
        <v>6</v>
      </c>
      <c r="B25" s="96" t="s">
        <v>443</v>
      </c>
      <c r="C25" s="176" t="s">
        <v>280</v>
      </c>
      <c r="D25" s="92">
        <v>36</v>
      </c>
      <c r="E25" s="94">
        <v>90</v>
      </c>
      <c r="F25" s="105"/>
      <c r="G25" s="105"/>
      <c r="H25" s="95">
        <f t="shared" si="0"/>
        <v>3240</v>
      </c>
      <c r="I25" s="95">
        <f t="shared" si="1"/>
        <v>0</v>
      </c>
      <c r="J25" s="95">
        <f t="shared" si="2"/>
        <v>0</v>
      </c>
      <c r="K25" s="95">
        <f t="shared" si="3"/>
        <v>3240</v>
      </c>
      <c r="L25" s="185">
        <f t="shared" si="4"/>
        <v>117</v>
      </c>
    </row>
    <row r="26" spans="1:12" ht="18.75" x14ac:dyDescent="0.25">
      <c r="A26" s="89"/>
      <c r="B26" s="173" t="s">
        <v>444</v>
      </c>
      <c r="C26" s="174" t="s">
        <v>280</v>
      </c>
      <c r="D26" s="174">
        <v>38</v>
      </c>
      <c r="E26" s="108"/>
      <c r="F26" s="175">
        <v>260</v>
      </c>
      <c r="G26" s="175"/>
      <c r="H26" s="102">
        <f t="shared" si="0"/>
        <v>0</v>
      </c>
      <c r="I26" s="102">
        <f t="shared" si="1"/>
        <v>9880</v>
      </c>
      <c r="J26" s="102">
        <f t="shared" si="2"/>
        <v>0</v>
      </c>
      <c r="K26" s="102">
        <f t="shared" si="3"/>
        <v>9880</v>
      </c>
      <c r="L26" s="185">
        <f t="shared" si="4"/>
        <v>0</v>
      </c>
    </row>
    <row r="27" spans="1:12" ht="18.75" x14ac:dyDescent="0.25">
      <c r="A27" s="89"/>
      <c r="B27" s="173" t="s">
        <v>445</v>
      </c>
      <c r="C27" s="174" t="s">
        <v>280</v>
      </c>
      <c r="D27" s="174">
        <v>100</v>
      </c>
      <c r="E27" s="108"/>
      <c r="F27" s="175">
        <v>2.5</v>
      </c>
      <c r="G27" s="175"/>
      <c r="H27" s="102">
        <f t="shared" si="0"/>
        <v>0</v>
      </c>
      <c r="I27" s="102">
        <f t="shared" si="1"/>
        <v>250</v>
      </c>
      <c r="J27" s="102">
        <f t="shared" si="2"/>
        <v>0</v>
      </c>
      <c r="K27" s="102">
        <f t="shared" si="3"/>
        <v>250</v>
      </c>
      <c r="L27" s="185">
        <f t="shared" si="4"/>
        <v>0</v>
      </c>
    </row>
    <row r="28" spans="1:12" ht="18.75" x14ac:dyDescent="0.25">
      <c r="A28" s="89"/>
      <c r="B28" s="99" t="s">
        <v>446</v>
      </c>
      <c r="C28" s="89" t="s">
        <v>36</v>
      </c>
      <c r="D28" s="89">
        <v>45</v>
      </c>
      <c r="E28" s="108"/>
      <c r="F28" s="108">
        <v>250</v>
      </c>
      <c r="G28" s="175"/>
      <c r="H28" s="102">
        <f t="shared" si="0"/>
        <v>0</v>
      </c>
      <c r="I28" s="102">
        <f t="shared" si="1"/>
        <v>11250</v>
      </c>
      <c r="J28" s="102">
        <f t="shared" si="2"/>
        <v>0</v>
      </c>
      <c r="K28" s="102">
        <f t="shared" si="3"/>
        <v>11250</v>
      </c>
      <c r="L28" s="185">
        <f t="shared" si="4"/>
        <v>0</v>
      </c>
    </row>
    <row r="29" spans="1:12" ht="18.75" x14ac:dyDescent="0.25">
      <c r="A29" s="89"/>
      <c r="B29" s="173" t="s">
        <v>447</v>
      </c>
      <c r="C29" s="174" t="s">
        <v>280</v>
      </c>
      <c r="D29" s="174">
        <v>15</v>
      </c>
      <c r="E29" s="108"/>
      <c r="F29" s="175">
        <v>65</v>
      </c>
      <c r="G29" s="175"/>
      <c r="H29" s="102">
        <f t="shared" si="0"/>
        <v>0</v>
      </c>
      <c r="I29" s="102">
        <f t="shared" si="1"/>
        <v>975</v>
      </c>
      <c r="J29" s="102">
        <f t="shared" si="2"/>
        <v>0</v>
      </c>
      <c r="K29" s="102">
        <f t="shared" si="3"/>
        <v>975</v>
      </c>
      <c r="L29" s="185">
        <f t="shared" si="4"/>
        <v>0</v>
      </c>
    </row>
    <row r="30" spans="1:12" ht="18.75" x14ac:dyDescent="0.25">
      <c r="A30" s="92">
        <v>6</v>
      </c>
      <c r="B30" s="96" t="s">
        <v>548</v>
      </c>
      <c r="C30" s="176" t="s">
        <v>280</v>
      </c>
      <c r="D30" s="92">
        <v>80</v>
      </c>
      <c r="E30" s="94">
        <v>200</v>
      </c>
      <c r="F30" s="105"/>
      <c r="G30" s="105"/>
      <c r="H30" s="95">
        <f t="shared" si="0"/>
        <v>16000</v>
      </c>
      <c r="I30" s="95">
        <f t="shared" si="1"/>
        <v>0</v>
      </c>
      <c r="J30" s="95">
        <f t="shared" si="2"/>
        <v>0</v>
      </c>
      <c r="K30" s="95">
        <f t="shared" si="3"/>
        <v>16000</v>
      </c>
      <c r="L30" s="185">
        <f t="shared" si="4"/>
        <v>260</v>
      </c>
    </row>
    <row r="31" spans="1:12" ht="18.75" x14ac:dyDescent="0.25">
      <c r="A31" s="89"/>
      <c r="B31" s="173" t="s">
        <v>433</v>
      </c>
      <c r="C31" s="174" t="s">
        <v>280</v>
      </c>
      <c r="D31" s="174">
        <v>3</v>
      </c>
      <c r="E31" s="108"/>
      <c r="F31" s="175">
        <v>15</v>
      </c>
      <c r="G31" s="175"/>
      <c r="H31" s="102">
        <f t="shared" si="0"/>
        <v>0</v>
      </c>
      <c r="I31" s="102">
        <f t="shared" si="1"/>
        <v>45</v>
      </c>
      <c r="J31" s="102">
        <f t="shared" si="2"/>
        <v>0</v>
      </c>
      <c r="K31" s="102">
        <f t="shared" si="3"/>
        <v>45</v>
      </c>
      <c r="L31" s="185">
        <f t="shared" si="4"/>
        <v>0</v>
      </c>
    </row>
    <row r="32" spans="1:12" ht="37.5" x14ac:dyDescent="0.25">
      <c r="A32" s="92">
        <v>7</v>
      </c>
      <c r="B32" s="177" t="s">
        <v>448</v>
      </c>
      <c r="C32" s="92" t="s">
        <v>435</v>
      </c>
      <c r="D32" s="92">
        <v>1860</v>
      </c>
      <c r="E32" s="94">
        <v>100</v>
      </c>
      <c r="F32" s="105"/>
      <c r="G32" s="105"/>
      <c r="H32" s="95">
        <f t="shared" si="0"/>
        <v>186000</v>
      </c>
      <c r="I32" s="95">
        <f t="shared" si="1"/>
        <v>0</v>
      </c>
      <c r="J32" s="95">
        <f t="shared" si="2"/>
        <v>0</v>
      </c>
      <c r="K32" s="95">
        <f t="shared" si="3"/>
        <v>186000</v>
      </c>
      <c r="L32" s="185">
        <f t="shared" si="4"/>
        <v>130</v>
      </c>
    </row>
    <row r="33" spans="1:12" ht="37.5" x14ac:dyDescent="0.25">
      <c r="A33" s="89"/>
      <c r="B33" s="173" t="s">
        <v>449</v>
      </c>
      <c r="C33" s="174" t="s">
        <v>435</v>
      </c>
      <c r="D33" s="174">
        <v>600</v>
      </c>
      <c r="E33" s="108"/>
      <c r="F33" s="175">
        <v>47</v>
      </c>
      <c r="G33" s="175"/>
      <c r="H33" s="102">
        <f t="shared" si="0"/>
        <v>0</v>
      </c>
      <c r="I33" s="102">
        <f t="shared" si="1"/>
        <v>28200</v>
      </c>
      <c r="J33" s="102">
        <f t="shared" si="2"/>
        <v>0</v>
      </c>
      <c r="K33" s="102">
        <f t="shared" si="3"/>
        <v>28200</v>
      </c>
      <c r="L33" s="185">
        <f t="shared" si="4"/>
        <v>0</v>
      </c>
    </row>
    <row r="34" spans="1:12" ht="37.5" x14ac:dyDescent="0.25">
      <c r="A34" s="89"/>
      <c r="B34" s="173" t="s">
        <v>450</v>
      </c>
      <c r="C34" s="174" t="s">
        <v>435</v>
      </c>
      <c r="D34" s="174">
        <v>60</v>
      </c>
      <c r="E34" s="108"/>
      <c r="F34" s="175">
        <v>69</v>
      </c>
      <c r="G34" s="175"/>
      <c r="H34" s="102">
        <f t="shared" si="0"/>
        <v>0</v>
      </c>
      <c r="I34" s="102">
        <f t="shared" si="1"/>
        <v>4140</v>
      </c>
      <c r="J34" s="102">
        <f t="shared" si="2"/>
        <v>0</v>
      </c>
      <c r="K34" s="102">
        <f t="shared" si="3"/>
        <v>4140</v>
      </c>
      <c r="L34" s="185">
        <f t="shared" si="4"/>
        <v>0</v>
      </c>
    </row>
    <row r="35" spans="1:12" ht="37.5" x14ac:dyDescent="0.25">
      <c r="A35" s="89"/>
      <c r="B35" s="173" t="s">
        <v>451</v>
      </c>
      <c r="C35" s="174" t="s">
        <v>435</v>
      </c>
      <c r="D35" s="174">
        <v>1000</v>
      </c>
      <c r="E35" s="108"/>
      <c r="F35" s="175">
        <v>74</v>
      </c>
      <c r="G35" s="175"/>
      <c r="H35" s="102">
        <f t="shared" si="0"/>
        <v>0</v>
      </c>
      <c r="I35" s="102">
        <f t="shared" si="1"/>
        <v>74000</v>
      </c>
      <c r="J35" s="102">
        <f t="shared" si="2"/>
        <v>0</v>
      </c>
      <c r="K35" s="102">
        <f t="shared" si="3"/>
        <v>74000</v>
      </c>
      <c r="L35" s="185">
        <f t="shared" si="4"/>
        <v>0</v>
      </c>
    </row>
    <row r="36" spans="1:12" ht="37.5" x14ac:dyDescent="0.25">
      <c r="A36" s="89"/>
      <c r="B36" s="173" t="s">
        <v>452</v>
      </c>
      <c r="C36" s="174" t="s">
        <v>435</v>
      </c>
      <c r="D36" s="174">
        <v>90</v>
      </c>
      <c r="E36" s="108"/>
      <c r="F36" s="175">
        <v>157</v>
      </c>
      <c r="G36" s="175"/>
      <c r="H36" s="102">
        <f t="shared" si="0"/>
        <v>0</v>
      </c>
      <c r="I36" s="102">
        <f t="shared" si="1"/>
        <v>14130</v>
      </c>
      <c r="J36" s="102">
        <f t="shared" si="2"/>
        <v>0</v>
      </c>
      <c r="K36" s="102">
        <f t="shared" si="3"/>
        <v>14130</v>
      </c>
      <c r="L36" s="185">
        <f t="shared" si="4"/>
        <v>0</v>
      </c>
    </row>
    <row r="37" spans="1:12" ht="37.5" x14ac:dyDescent="0.25">
      <c r="A37" s="89"/>
      <c r="B37" s="173" t="s">
        <v>453</v>
      </c>
      <c r="C37" s="174" t="s">
        <v>435</v>
      </c>
      <c r="D37" s="174">
        <v>110</v>
      </c>
      <c r="E37" s="108"/>
      <c r="F37" s="175">
        <v>325</v>
      </c>
      <c r="G37" s="175"/>
      <c r="H37" s="102">
        <f t="shared" si="0"/>
        <v>0</v>
      </c>
      <c r="I37" s="102">
        <f t="shared" si="1"/>
        <v>35750</v>
      </c>
      <c r="J37" s="102">
        <f t="shared" si="2"/>
        <v>0</v>
      </c>
      <c r="K37" s="102">
        <f t="shared" si="3"/>
        <v>35750</v>
      </c>
      <c r="L37" s="185">
        <f t="shared" si="4"/>
        <v>0</v>
      </c>
    </row>
    <row r="38" spans="1:12" ht="18.75" x14ac:dyDescent="0.25">
      <c r="A38" s="89"/>
      <c r="B38" s="173" t="s">
        <v>454</v>
      </c>
      <c r="C38" s="174" t="s">
        <v>435</v>
      </c>
      <c r="D38" s="174">
        <v>150</v>
      </c>
      <c r="E38" s="108"/>
      <c r="F38" s="175">
        <v>76</v>
      </c>
      <c r="G38" s="175"/>
      <c r="H38" s="102">
        <f t="shared" si="0"/>
        <v>0</v>
      </c>
      <c r="I38" s="102">
        <f t="shared" si="1"/>
        <v>11400</v>
      </c>
      <c r="J38" s="102">
        <f t="shared" si="2"/>
        <v>0</v>
      </c>
      <c r="K38" s="102">
        <f t="shared" si="3"/>
        <v>11400</v>
      </c>
      <c r="L38" s="185">
        <f t="shared" si="4"/>
        <v>0</v>
      </c>
    </row>
    <row r="39" spans="1:12" ht="18.75" x14ac:dyDescent="0.25">
      <c r="A39" s="89"/>
      <c r="B39" s="173" t="s">
        <v>455</v>
      </c>
      <c r="C39" s="174" t="s">
        <v>435</v>
      </c>
      <c r="D39" s="174">
        <v>80</v>
      </c>
      <c r="E39" s="108"/>
      <c r="F39" s="175">
        <v>50</v>
      </c>
      <c r="G39" s="175"/>
      <c r="H39" s="102"/>
      <c r="I39" s="102">
        <f t="shared" si="1"/>
        <v>4000</v>
      </c>
      <c r="J39" s="102"/>
      <c r="K39" s="102">
        <f t="shared" si="3"/>
        <v>4000</v>
      </c>
      <c r="L39" s="185">
        <f t="shared" si="4"/>
        <v>0</v>
      </c>
    </row>
    <row r="40" spans="1:12" ht="18.75" x14ac:dyDescent="0.25">
      <c r="A40" s="89"/>
      <c r="B40" s="173" t="s">
        <v>456</v>
      </c>
      <c r="C40" s="174" t="s">
        <v>435</v>
      </c>
      <c r="D40" s="174">
        <v>100</v>
      </c>
      <c r="E40" s="108"/>
      <c r="F40" s="175">
        <v>30</v>
      </c>
      <c r="G40" s="175"/>
      <c r="H40" s="102"/>
      <c r="I40" s="102">
        <f t="shared" si="1"/>
        <v>3000</v>
      </c>
      <c r="J40" s="102"/>
      <c r="K40" s="102">
        <f t="shared" si="3"/>
        <v>3000</v>
      </c>
      <c r="L40" s="185">
        <f t="shared" si="4"/>
        <v>0</v>
      </c>
    </row>
    <row r="41" spans="1:12" ht="18.75" x14ac:dyDescent="0.25">
      <c r="A41" s="89"/>
      <c r="B41" s="173" t="s">
        <v>457</v>
      </c>
      <c r="C41" s="174" t="s">
        <v>435</v>
      </c>
      <c r="D41" s="174">
        <v>1800</v>
      </c>
      <c r="E41" s="108"/>
      <c r="F41" s="175">
        <v>18</v>
      </c>
      <c r="G41" s="175"/>
      <c r="H41" s="102">
        <f t="shared" si="0"/>
        <v>0</v>
      </c>
      <c r="I41" s="102">
        <f t="shared" si="1"/>
        <v>32400</v>
      </c>
      <c r="J41" s="102">
        <f t="shared" si="2"/>
        <v>0</v>
      </c>
      <c r="K41" s="102">
        <f t="shared" si="3"/>
        <v>32400</v>
      </c>
      <c r="L41" s="185">
        <f t="shared" si="4"/>
        <v>0</v>
      </c>
    </row>
    <row r="42" spans="1:12" ht="18.75" x14ac:dyDescent="0.25">
      <c r="A42" s="89"/>
      <c r="B42" s="173" t="s">
        <v>458</v>
      </c>
      <c r="C42" s="174" t="s">
        <v>280</v>
      </c>
      <c r="D42" s="174">
        <v>5500</v>
      </c>
      <c r="E42" s="108"/>
      <c r="F42" s="175">
        <v>3</v>
      </c>
      <c r="G42" s="175"/>
      <c r="H42" s="102">
        <f t="shared" si="0"/>
        <v>0</v>
      </c>
      <c r="I42" s="102">
        <f t="shared" si="1"/>
        <v>16500</v>
      </c>
      <c r="J42" s="102">
        <f t="shared" si="2"/>
        <v>0</v>
      </c>
      <c r="K42" s="102">
        <f t="shared" si="3"/>
        <v>16500</v>
      </c>
      <c r="L42" s="185">
        <f t="shared" si="4"/>
        <v>0</v>
      </c>
    </row>
    <row r="43" spans="1:12" ht="18.75" x14ac:dyDescent="0.25">
      <c r="A43" s="89"/>
      <c r="B43" s="173" t="s">
        <v>445</v>
      </c>
      <c r="C43" s="174" t="s">
        <v>280</v>
      </c>
      <c r="D43" s="174">
        <v>5500</v>
      </c>
      <c r="E43" s="108"/>
      <c r="F43" s="175">
        <v>2.5</v>
      </c>
      <c r="G43" s="175"/>
      <c r="H43" s="102">
        <f t="shared" si="0"/>
        <v>0</v>
      </c>
      <c r="I43" s="102">
        <f t="shared" si="1"/>
        <v>13750</v>
      </c>
      <c r="J43" s="102">
        <f t="shared" si="2"/>
        <v>0</v>
      </c>
      <c r="K43" s="102">
        <f t="shared" si="3"/>
        <v>13750</v>
      </c>
      <c r="L43" s="185">
        <f t="shared" si="4"/>
        <v>0</v>
      </c>
    </row>
    <row r="44" spans="1:12" ht="18.75" x14ac:dyDescent="0.25">
      <c r="A44" s="89"/>
      <c r="B44" s="173" t="s">
        <v>433</v>
      </c>
      <c r="C44" s="174" t="s">
        <v>280</v>
      </c>
      <c r="D44" s="174">
        <v>5</v>
      </c>
      <c r="E44" s="108"/>
      <c r="F44" s="175">
        <v>15</v>
      </c>
      <c r="G44" s="175"/>
      <c r="H44" s="102">
        <f t="shared" si="0"/>
        <v>0</v>
      </c>
      <c r="I44" s="102">
        <f t="shared" si="1"/>
        <v>75</v>
      </c>
      <c r="J44" s="102">
        <f t="shared" si="2"/>
        <v>0</v>
      </c>
      <c r="K44" s="102">
        <f t="shared" si="3"/>
        <v>75</v>
      </c>
      <c r="L44" s="185">
        <f t="shared" si="4"/>
        <v>0</v>
      </c>
    </row>
    <row r="45" spans="1:12" ht="18.75" x14ac:dyDescent="0.25">
      <c r="A45" s="89"/>
      <c r="B45" s="173" t="s">
        <v>439</v>
      </c>
      <c r="C45" s="174" t="s">
        <v>280</v>
      </c>
      <c r="D45" s="174">
        <v>5</v>
      </c>
      <c r="E45" s="108"/>
      <c r="F45" s="175">
        <v>60</v>
      </c>
      <c r="G45" s="175"/>
      <c r="H45" s="102">
        <f t="shared" si="0"/>
        <v>0</v>
      </c>
      <c r="I45" s="102">
        <f t="shared" si="1"/>
        <v>300</v>
      </c>
      <c r="J45" s="102">
        <f t="shared" si="2"/>
        <v>0</v>
      </c>
      <c r="K45" s="102">
        <f t="shared" si="3"/>
        <v>300</v>
      </c>
      <c r="L45" s="185">
        <f t="shared" si="4"/>
        <v>0</v>
      </c>
    </row>
    <row r="46" spans="1:12" ht="18.75" x14ac:dyDescent="0.25">
      <c r="A46" s="89"/>
      <c r="B46" s="173" t="s">
        <v>447</v>
      </c>
      <c r="C46" s="174" t="s">
        <v>280</v>
      </c>
      <c r="D46" s="174">
        <v>10</v>
      </c>
      <c r="E46" s="108"/>
      <c r="F46" s="175">
        <v>65</v>
      </c>
      <c r="G46" s="175"/>
      <c r="H46" s="102">
        <f t="shared" si="0"/>
        <v>0</v>
      </c>
      <c r="I46" s="102">
        <f t="shared" si="1"/>
        <v>650</v>
      </c>
      <c r="J46" s="102">
        <f t="shared" si="2"/>
        <v>0</v>
      </c>
      <c r="K46" s="102">
        <f t="shared" si="3"/>
        <v>650</v>
      </c>
      <c r="L46" s="185">
        <f t="shared" si="4"/>
        <v>0</v>
      </c>
    </row>
    <row r="47" spans="1:12" ht="18.75" x14ac:dyDescent="0.25">
      <c r="A47" s="92">
        <v>8</v>
      </c>
      <c r="B47" s="96" t="s">
        <v>459</v>
      </c>
      <c r="C47" s="92" t="s">
        <v>460</v>
      </c>
      <c r="D47" s="92">
        <v>280</v>
      </c>
      <c r="E47" s="94">
        <v>80</v>
      </c>
      <c r="F47" s="105"/>
      <c r="G47" s="105"/>
      <c r="H47" s="95">
        <f t="shared" si="0"/>
        <v>22400</v>
      </c>
      <c r="I47" s="95">
        <f t="shared" si="1"/>
        <v>0</v>
      </c>
      <c r="J47" s="95">
        <f t="shared" si="2"/>
        <v>0</v>
      </c>
      <c r="K47" s="95">
        <f t="shared" si="3"/>
        <v>22400</v>
      </c>
      <c r="L47" s="185">
        <f t="shared" si="4"/>
        <v>104</v>
      </c>
    </row>
    <row r="48" spans="1:12" ht="37.5" x14ac:dyDescent="0.25">
      <c r="A48" s="89"/>
      <c r="B48" s="178" t="s">
        <v>461</v>
      </c>
      <c r="C48" s="89" t="s">
        <v>460</v>
      </c>
      <c r="D48" s="89">
        <v>200</v>
      </c>
      <c r="E48" s="108"/>
      <c r="F48" s="108">
        <v>51</v>
      </c>
      <c r="G48" s="175"/>
      <c r="H48" s="102">
        <f t="shared" si="0"/>
        <v>0</v>
      </c>
      <c r="I48" s="102">
        <f t="shared" si="1"/>
        <v>10200</v>
      </c>
      <c r="J48" s="102">
        <f t="shared" si="2"/>
        <v>0</v>
      </c>
      <c r="K48" s="102">
        <f t="shared" si="3"/>
        <v>10200</v>
      </c>
      <c r="L48" s="185">
        <f t="shared" si="4"/>
        <v>0</v>
      </c>
    </row>
    <row r="49" spans="1:12" ht="37.5" x14ac:dyDescent="0.25">
      <c r="A49" s="89"/>
      <c r="B49" s="178" t="s">
        <v>462</v>
      </c>
      <c r="C49" s="89" t="s">
        <v>460</v>
      </c>
      <c r="D49" s="89">
        <v>80</v>
      </c>
      <c r="E49" s="108"/>
      <c r="F49" s="108">
        <v>55</v>
      </c>
      <c r="G49" s="175"/>
      <c r="H49" s="102">
        <f t="shared" si="0"/>
        <v>0</v>
      </c>
      <c r="I49" s="102">
        <f t="shared" si="1"/>
        <v>4400</v>
      </c>
      <c r="J49" s="102">
        <f t="shared" si="2"/>
        <v>0</v>
      </c>
      <c r="K49" s="102">
        <f t="shared" si="3"/>
        <v>4400</v>
      </c>
      <c r="L49" s="185">
        <f t="shared" si="4"/>
        <v>0</v>
      </c>
    </row>
    <row r="50" spans="1:12" ht="18.75" x14ac:dyDescent="0.25">
      <c r="A50" s="89"/>
      <c r="B50" s="173" t="s">
        <v>457</v>
      </c>
      <c r="C50" s="174" t="s">
        <v>435</v>
      </c>
      <c r="D50" s="174">
        <v>300</v>
      </c>
      <c r="E50" s="108"/>
      <c r="F50" s="175">
        <v>18</v>
      </c>
      <c r="G50" s="175"/>
      <c r="H50" s="102">
        <f t="shared" si="0"/>
        <v>0</v>
      </c>
      <c r="I50" s="102">
        <f t="shared" si="1"/>
        <v>5400</v>
      </c>
      <c r="J50" s="102">
        <f t="shared" si="2"/>
        <v>0</v>
      </c>
      <c r="K50" s="102">
        <f t="shared" si="3"/>
        <v>5400</v>
      </c>
      <c r="L50" s="185">
        <f t="shared" si="4"/>
        <v>0</v>
      </c>
    </row>
    <row r="51" spans="1:12" ht="18.75" x14ac:dyDescent="0.25">
      <c r="A51" s="89"/>
      <c r="B51" s="179" t="s">
        <v>463</v>
      </c>
      <c r="C51" s="89" t="s">
        <v>36</v>
      </c>
      <c r="D51" s="89">
        <v>300</v>
      </c>
      <c r="E51" s="108"/>
      <c r="F51" s="175">
        <v>2.58</v>
      </c>
      <c r="G51" s="175"/>
      <c r="H51" s="102">
        <f t="shared" si="0"/>
        <v>0</v>
      </c>
      <c r="I51" s="102">
        <f t="shared" si="1"/>
        <v>774</v>
      </c>
      <c r="J51" s="102">
        <f t="shared" si="2"/>
        <v>0</v>
      </c>
      <c r="K51" s="102">
        <f t="shared" si="3"/>
        <v>774</v>
      </c>
      <c r="L51" s="185">
        <f t="shared" si="4"/>
        <v>0</v>
      </c>
    </row>
    <row r="52" spans="1:12" ht="18.75" x14ac:dyDescent="0.25">
      <c r="A52" s="89"/>
      <c r="B52" s="99" t="s">
        <v>464</v>
      </c>
      <c r="C52" s="89" t="s">
        <v>36</v>
      </c>
      <c r="D52" s="89">
        <v>1</v>
      </c>
      <c r="E52" s="108"/>
      <c r="F52" s="175">
        <v>100</v>
      </c>
      <c r="G52" s="175"/>
      <c r="H52" s="102">
        <f t="shared" si="0"/>
        <v>0</v>
      </c>
      <c r="I52" s="102">
        <f t="shared" si="1"/>
        <v>100</v>
      </c>
      <c r="J52" s="102">
        <f t="shared" si="2"/>
        <v>0</v>
      </c>
      <c r="K52" s="102">
        <f t="shared" si="3"/>
        <v>100</v>
      </c>
      <c r="L52" s="185">
        <f t="shared" si="4"/>
        <v>0</v>
      </c>
    </row>
    <row r="53" spans="1:12" ht="18.75" x14ac:dyDescent="0.25">
      <c r="A53" s="89"/>
      <c r="B53" s="99" t="s">
        <v>465</v>
      </c>
      <c r="C53" s="89" t="s">
        <v>36</v>
      </c>
      <c r="D53" s="89">
        <v>50</v>
      </c>
      <c r="E53" s="108"/>
      <c r="F53" s="175">
        <v>2.4</v>
      </c>
      <c r="G53" s="175"/>
      <c r="H53" s="102">
        <f t="shared" si="0"/>
        <v>0</v>
      </c>
      <c r="I53" s="102">
        <f t="shared" si="1"/>
        <v>120</v>
      </c>
      <c r="J53" s="102">
        <f t="shared" si="2"/>
        <v>0</v>
      </c>
      <c r="K53" s="102">
        <f t="shared" si="3"/>
        <v>120</v>
      </c>
      <c r="L53" s="185">
        <f t="shared" si="4"/>
        <v>0</v>
      </c>
    </row>
    <row r="54" spans="1:12" ht="18.75" x14ac:dyDescent="0.25">
      <c r="A54" s="92">
        <v>9</v>
      </c>
      <c r="B54" s="96" t="s">
        <v>466</v>
      </c>
      <c r="C54" s="92" t="s">
        <v>460</v>
      </c>
      <c r="D54" s="92">
        <v>305</v>
      </c>
      <c r="E54" s="94">
        <v>80</v>
      </c>
      <c r="F54" s="105"/>
      <c r="G54" s="105"/>
      <c r="H54" s="95">
        <f t="shared" si="0"/>
        <v>24400</v>
      </c>
      <c r="I54" s="95">
        <f t="shared" si="1"/>
        <v>0</v>
      </c>
      <c r="J54" s="95">
        <f t="shared" si="2"/>
        <v>0</v>
      </c>
      <c r="K54" s="95">
        <f t="shared" si="3"/>
        <v>24400</v>
      </c>
      <c r="L54" s="185">
        <f t="shared" si="4"/>
        <v>104</v>
      </c>
    </row>
    <row r="55" spans="1:12" ht="18.75" x14ac:dyDescent="0.25">
      <c r="A55" s="89"/>
      <c r="B55" s="99" t="s">
        <v>467</v>
      </c>
      <c r="C55" s="89" t="s">
        <v>460</v>
      </c>
      <c r="D55" s="89">
        <v>305</v>
      </c>
      <c r="E55" s="108"/>
      <c r="F55" s="108">
        <v>72</v>
      </c>
      <c r="G55" s="175"/>
      <c r="H55" s="102">
        <f t="shared" si="0"/>
        <v>0</v>
      </c>
      <c r="I55" s="102">
        <f t="shared" si="1"/>
        <v>21960</v>
      </c>
      <c r="J55" s="102">
        <f t="shared" si="2"/>
        <v>0</v>
      </c>
      <c r="K55" s="102">
        <f t="shared" si="3"/>
        <v>21960</v>
      </c>
      <c r="L55" s="185">
        <f t="shared" si="4"/>
        <v>0</v>
      </c>
    </row>
    <row r="56" spans="1:12" ht="18.75" x14ac:dyDescent="0.25">
      <c r="A56" s="89"/>
      <c r="B56" s="173" t="s">
        <v>457</v>
      </c>
      <c r="C56" s="174" t="s">
        <v>435</v>
      </c>
      <c r="D56" s="174">
        <v>300</v>
      </c>
      <c r="E56" s="108"/>
      <c r="F56" s="175">
        <v>18</v>
      </c>
      <c r="G56" s="175"/>
      <c r="H56" s="102">
        <f t="shared" si="0"/>
        <v>0</v>
      </c>
      <c r="I56" s="102">
        <f t="shared" si="1"/>
        <v>5400</v>
      </c>
      <c r="J56" s="102">
        <f t="shared" si="2"/>
        <v>0</v>
      </c>
      <c r="K56" s="102">
        <f t="shared" si="3"/>
        <v>5400</v>
      </c>
      <c r="L56" s="185">
        <f t="shared" si="4"/>
        <v>0</v>
      </c>
    </row>
    <row r="57" spans="1:12" ht="18.75" x14ac:dyDescent="0.25">
      <c r="A57" s="89"/>
      <c r="B57" s="99" t="s">
        <v>468</v>
      </c>
      <c r="C57" s="89" t="s">
        <v>36</v>
      </c>
      <c r="D57" s="89">
        <v>100</v>
      </c>
      <c r="E57" s="108"/>
      <c r="F57" s="175">
        <v>2.4</v>
      </c>
      <c r="G57" s="175"/>
      <c r="H57" s="102">
        <f t="shared" si="0"/>
        <v>0</v>
      </c>
      <c r="I57" s="102">
        <f t="shared" si="1"/>
        <v>240</v>
      </c>
      <c r="J57" s="102">
        <f t="shared" si="2"/>
        <v>0</v>
      </c>
      <c r="K57" s="102">
        <f t="shared" si="3"/>
        <v>240</v>
      </c>
      <c r="L57" s="185">
        <f t="shared" si="4"/>
        <v>0</v>
      </c>
    </row>
    <row r="58" spans="1:12" ht="18.75" x14ac:dyDescent="0.25">
      <c r="A58" s="89"/>
      <c r="B58" s="99" t="s">
        <v>464</v>
      </c>
      <c r="C58" s="89" t="s">
        <v>36</v>
      </c>
      <c r="D58" s="89">
        <v>1</v>
      </c>
      <c r="E58" s="108"/>
      <c r="F58" s="108">
        <v>100</v>
      </c>
      <c r="G58" s="175"/>
      <c r="H58" s="102">
        <f t="shared" si="0"/>
        <v>0</v>
      </c>
      <c r="I58" s="102">
        <f t="shared" si="1"/>
        <v>100</v>
      </c>
      <c r="J58" s="102">
        <f t="shared" si="2"/>
        <v>0</v>
      </c>
      <c r="K58" s="102">
        <f t="shared" si="3"/>
        <v>100</v>
      </c>
      <c r="L58" s="185">
        <f t="shared" si="4"/>
        <v>0</v>
      </c>
    </row>
    <row r="59" spans="1:12" ht="18.75" x14ac:dyDescent="0.25">
      <c r="A59" s="92">
        <v>10</v>
      </c>
      <c r="B59" s="96" t="s">
        <v>469</v>
      </c>
      <c r="C59" s="92" t="s">
        <v>280</v>
      </c>
      <c r="D59" s="92">
        <v>15</v>
      </c>
      <c r="E59" s="94">
        <v>50</v>
      </c>
      <c r="F59" s="105"/>
      <c r="G59" s="105"/>
      <c r="H59" s="95">
        <f t="shared" si="0"/>
        <v>750</v>
      </c>
      <c r="I59" s="95">
        <f t="shared" si="1"/>
        <v>0</v>
      </c>
      <c r="J59" s="95">
        <f t="shared" si="2"/>
        <v>0</v>
      </c>
      <c r="K59" s="95">
        <f t="shared" si="3"/>
        <v>750</v>
      </c>
      <c r="L59" s="185">
        <f t="shared" si="4"/>
        <v>65</v>
      </c>
    </row>
    <row r="60" spans="1:12" ht="18.75" x14ac:dyDescent="0.25">
      <c r="A60" s="89"/>
      <c r="B60" s="99" t="s">
        <v>470</v>
      </c>
      <c r="C60" s="89" t="s">
        <v>36</v>
      </c>
      <c r="D60" s="89">
        <v>15</v>
      </c>
      <c r="E60" s="108"/>
      <c r="F60" s="108">
        <v>55.83</v>
      </c>
      <c r="G60" s="175"/>
      <c r="H60" s="102">
        <f t="shared" si="0"/>
        <v>0</v>
      </c>
      <c r="I60" s="102">
        <f t="shared" si="1"/>
        <v>837.44999999999993</v>
      </c>
      <c r="J60" s="102">
        <f t="shared" si="2"/>
        <v>0</v>
      </c>
      <c r="K60" s="102">
        <f t="shared" si="3"/>
        <v>837.44999999999993</v>
      </c>
      <c r="L60" s="185">
        <f t="shared" si="4"/>
        <v>0</v>
      </c>
    </row>
    <row r="61" spans="1:12" ht="18.75" x14ac:dyDescent="0.25">
      <c r="A61" s="89"/>
      <c r="B61" s="99" t="s">
        <v>471</v>
      </c>
      <c r="C61" s="89" t="s">
        <v>36</v>
      </c>
      <c r="D61" s="89">
        <v>15</v>
      </c>
      <c r="E61" s="108"/>
      <c r="F61" s="108">
        <v>33.11</v>
      </c>
      <c r="G61" s="175"/>
      <c r="H61" s="102">
        <f t="shared" si="0"/>
        <v>0</v>
      </c>
      <c r="I61" s="102">
        <f t="shared" si="1"/>
        <v>496.65</v>
      </c>
      <c r="J61" s="102">
        <f t="shared" si="2"/>
        <v>0</v>
      </c>
      <c r="K61" s="102">
        <f t="shared" si="3"/>
        <v>496.65</v>
      </c>
      <c r="L61" s="185">
        <f t="shared" si="4"/>
        <v>0</v>
      </c>
    </row>
    <row r="62" spans="1:12" ht="18.75" x14ac:dyDescent="0.25">
      <c r="A62" s="89"/>
      <c r="B62" s="99" t="s">
        <v>446</v>
      </c>
      <c r="C62" s="89" t="s">
        <v>36</v>
      </c>
      <c r="D62" s="89">
        <v>5</v>
      </c>
      <c r="E62" s="108"/>
      <c r="F62" s="180">
        <v>250</v>
      </c>
      <c r="G62" s="175"/>
      <c r="H62" s="102">
        <f t="shared" si="0"/>
        <v>0</v>
      </c>
      <c r="I62" s="102">
        <f t="shared" si="1"/>
        <v>1250</v>
      </c>
      <c r="J62" s="102">
        <f t="shared" si="2"/>
        <v>0</v>
      </c>
      <c r="K62" s="102">
        <f t="shared" si="3"/>
        <v>1250</v>
      </c>
      <c r="L62" s="185">
        <f t="shared" si="4"/>
        <v>0</v>
      </c>
    </row>
    <row r="63" spans="1:12" ht="18.75" x14ac:dyDescent="0.25">
      <c r="A63" s="92">
        <v>11</v>
      </c>
      <c r="B63" s="96" t="s">
        <v>472</v>
      </c>
      <c r="C63" s="92"/>
      <c r="D63" s="92"/>
      <c r="E63" s="94"/>
      <c r="F63" s="105"/>
      <c r="G63" s="105"/>
      <c r="H63" s="95">
        <f t="shared" si="0"/>
        <v>0</v>
      </c>
      <c r="I63" s="95">
        <f>F63*D63</f>
        <v>0</v>
      </c>
      <c r="J63" s="95">
        <f>G63*D63</f>
        <v>0</v>
      </c>
      <c r="K63" s="95">
        <f t="shared" si="3"/>
        <v>0</v>
      </c>
      <c r="L63" s="185">
        <f t="shared" si="4"/>
        <v>0</v>
      </c>
    </row>
    <row r="64" spans="1:12" ht="18.75" x14ac:dyDescent="0.25">
      <c r="A64" s="92"/>
      <c r="B64" s="96" t="s">
        <v>473</v>
      </c>
      <c r="C64" s="92" t="s">
        <v>36</v>
      </c>
      <c r="D64" s="92">
        <v>1</v>
      </c>
      <c r="E64" s="94">
        <v>3500</v>
      </c>
      <c r="F64" s="105"/>
      <c r="G64" s="105"/>
      <c r="H64" s="95">
        <f t="shared" si="0"/>
        <v>3500</v>
      </c>
      <c r="I64" s="95">
        <f t="shared" ref="I64:I127" si="5">F64*D64</f>
        <v>0</v>
      </c>
      <c r="J64" s="95">
        <f t="shared" ref="J64:J127" si="6">G64*D64</f>
        <v>0</v>
      </c>
      <c r="K64" s="95">
        <f t="shared" si="3"/>
        <v>3500</v>
      </c>
      <c r="L64" s="185">
        <f t="shared" si="4"/>
        <v>4550</v>
      </c>
    </row>
    <row r="65" spans="1:12" ht="18.75" x14ac:dyDescent="0.25">
      <c r="A65" s="92"/>
      <c r="B65" s="96" t="s">
        <v>473</v>
      </c>
      <c r="C65" s="92" t="s">
        <v>36</v>
      </c>
      <c r="D65" s="92">
        <v>1</v>
      </c>
      <c r="E65" s="94">
        <v>1500</v>
      </c>
      <c r="F65" s="105"/>
      <c r="G65" s="105"/>
      <c r="H65" s="95">
        <f t="shared" si="0"/>
        <v>1500</v>
      </c>
      <c r="I65" s="95">
        <f t="shared" si="5"/>
        <v>0</v>
      </c>
      <c r="J65" s="95">
        <f t="shared" si="6"/>
        <v>0</v>
      </c>
      <c r="K65" s="95">
        <f t="shared" si="3"/>
        <v>1500</v>
      </c>
      <c r="L65" s="185">
        <f t="shared" si="4"/>
        <v>1950</v>
      </c>
    </row>
    <row r="66" spans="1:12" ht="18.75" x14ac:dyDescent="0.25">
      <c r="A66" s="92"/>
      <c r="B66" s="96" t="s">
        <v>474</v>
      </c>
      <c r="C66" s="92" t="s">
        <v>36</v>
      </c>
      <c r="D66" s="92">
        <v>5</v>
      </c>
      <c r="E66" s="94">
        <v>500</v>
      </c>
      <c r="F66" s="105"/>
      <c r="G66" s="105"/>
      <c r="H66" s="95">
        <f t="shared" si="0"/>
        <v>2500</v>
      </c>
      <c r="I66" s="95">
        <f t="shared" si="5"/>
        <v>0</v>
      </c>
      <c r="J66" s="95">
        <f t="shared" si="6"/>
        <v>0</v>
      </c>
      <c r="K66" s="95">
        <f t="shared" si="3"/>
        <v>2500</v>
      </c>
      <c r="L66" s="185">
        <f t="shared" si="4"/>
        <v>650</v>
      </c>
    </row>
    <row r="67" spans="1:12" ht="18.75" x14ac:dyDescent="0.25">
      <c r="A67" s="92"/>
      <c r="B67" s="96" t="s">
        <v>475</v>
      </c>
      <c r="C67" s="92" t="s">
        <v>36</v>
      </c>
      <c r="D67" s="92">
        <v>1</v>
      </c>
      <c r="E67" s="94">
        <v>3000</v>
      </c>
      <c r="F67" s="105"/>
      <c r="G67" s="105"/>
      <c r="H67" s="95">
        <f t="shared" si="0"/>
        <v>3000</v>
      </c>
      <c r="I67" s="95">
        <f t="shared" si="5"/>
        <v>0</v>
      </c>
      <c r="J67" s="95">
        <f t="shared" si="6"/>
        <v>0</v>
      </c>
      <c r="K67" s="95">
        <f t="shared" si="3"/>
        <v>3000</v>
      </c>
      <c r="L67" s="185">
        <f t="shared" si="4"/>
        <v>3900</v>
      </c>
    </row>
    <row r="68" spans="1:12" ht="18.75" x14ac:dyDescent="0.25">
      <c r="A68" s="92"/>
      <c r="B68" s="96" t="s">
        <v>476</v>
      </c>
      <c r="C68" s="92" t="s">
        <v>36</v>
      </c>
      <c r="D68" s="92">
        <v>5</v>
      </c>
      <c r="E68" s="94">
        <v>1050</v>
      </c>
      <c r="F68" s="105"/>
      <c r="G68" s="105"/>
      <c r="H68" s="95">
        <f t="shared" si="0"/>
        <v>5250</v>
      </c>
      <c r="I68" s="95">
        <f t="shared" si="5"/>
        <v>0</v>
      </c>
      <c r="J68" s="95">
        <f t="shared" si="6"/>
        <v>0</v>
      </c>
      <c r="K68" s="95">
        <f t="shared" si="3"/>
        <v>5250</v>
      </c>
      <c r="L68" s="185">
        <f t="shared" si="4"/>
        <v>1365</v>
      </c>
    </row>
    <row r="69" spans="1:12" ht="18.75" x14ac:dyDescent="0.25">
      <c r="A69" s="92"/>
      <c r="B69" s="96" t="s">
        <v>477</v>
      </c>
      <c r="C69" s="92" t="s">
        <v>36</v>
      </c>
      <c r="D69" s="92">
        <v>19</v>
      </c>
      <c r="E69" s="94">
        <v>350</v>
      </c>
      <c r="F69" s="105"/>
      <c r="G69" s="105"/>
      <c r="H69" s="95">
        <f t="shared" si="0"/>
        <v>6650</v>
      </c>
      <c r="I69" s="95">
        <f t="shared" si="5"/>
        <v>0</v>
      </c>
      <c r="J69" s="95">
        <f t="shared" si="6"/>
        <v>0</v>
      </c>
      <c r="K69" s="95">
        <f t="shared" si="3"/>
        <v>6650</v>
      </c>
      <c r="L69" s="185">
        <f t="shared" si="4"/>
        <v>455</v>
      </c>
    </row>
    <row r="70" spans="1:12" ht="18.75" x14ac:dyDescent="0.25">
      <c r="A70" s="92"/>
      <c r="B70" s="96" t="s">
        <v>478</v>
      </c>
      <c r="C70" s="92" t="s">
        <v>36</v>
      </c>
      <c r="D70" s="92">
        <v>20</v>
      </c>
      <c r="E70" s="94">
        <v>700</v>
      </c>
      <c r="F70" s="105"/>
      <c r="G70" s="105"/>
      <c r="H70" s="95">
        <f t="shared" si="0"/>
        <v>14000</v>
      </c>
      <c r="I70" s="95">
        <f t="shared" si="5"/>
        <v>0</v>
      </c>
      <c r="J70" s="95">
        <f t="shared" si="6"/>
        <v>0</v>
      </c>
      <c r="K70" s="95">
        <f t="shared" si="3"/>
        <v>14000</v>
      </c>
      <c r="L70" s="185">
        <f t="shared" si="4"/>
        <v>910</v>
      </c>
    </row>
    <row r="71" spans="1:12" ht="18.75" x14ac:dyDescent="0.25">
      <c r="A71" s="92"/>
      <c r="B71" s="96" t="s">
        <v>479</v>
      </c>
      <c r="C71" s="92" t="s">
        <v>36</v>
      </c>
      <c r="D71" s="92">
        <v>1</v>
      </c>
      <c r="E71" s="94">
        <v>350</v>
      </c>
      <c r="F71" s="105"/>
      <c r="G71" s="105"/>
      <c r="H71" s="95">
        <f t="shared" si="0"/>
        <v>350</v>
      </c>
      <c r="I71" s="95">
        <f t="shared" si="5"/>
        <v>0</v>
      </c>
      <c r="J71" s="95">
        <f t="shared" si="6"/>
        <v>0</v>
      </c>
      <c r="K71" s="95">
        <f t="shared" si="3"/>
        <v>350</v>
      </c>
      <c r="L71" s="185">
        <f t="shared" si="4"/>
        <v>455</v>
      </c>
    </row>
    <row r="72" spans="1:12" ht="18.75" x14ac:dyDescent="0.25">
      <c r="A72" s="92"/>
      <c r="B72" s="96" t="s">
        <v>480</v>
      </c>
      <c r="C72" s="92" t="s">
        <v>36</v>
      </c>
      <c r="D72" s="92">
        <v>1</v>
      </c>
      <c r="E72" s="94">
        <v>1400</v>
      </c>
      <c r="F72" s="105"/>
      <c r="G72" s="105"/>
      <c r="H72" s="95">
        <f t="shared" si="0"/>
        <v>1400</v>
      </c>
      <c r="I72" s="95">
        <f t="shared" si="5"/>
        <v>0</v>
      </c>
      <c r="J72" s="95">
        <f t="shared" si="6"/>
        <v>0</v>
      </c>
      <c r="K72" s="95">
        <f t="shared" si="3"/>
        <v>1400</v>
      </c>
      <c r="L72" s="185">
        <f t="shared" si="4"/>
        <v>1820</v>
      </c>
    </row>
    <row r="73" spans="1:12" ht="18.75" x14ac:dyDescent="0.25">
      <c r="A73" s="92"/>
      <c r="B73" s="96" t="s">
        <v>481</v>
      </c>
      <c r="C73" s="92" t="s">
        <v>36</v>
      </c>
      <c r="D73" s="92">
        <v>1</v>
      </c>
      <c r="E73" s="94">
        <v>1000</v>
      </c>
      <c r="F73" s="105"/>
      <c r="G73" s="105"/>
      <c r="H73" s="95">
        <f t="shared" si="0"/>
        <v>1000</v>
      </c>
      <c r="I73" s="95">
        <f t="shared" si="5"/>
        <v>0</v>
      </c>
      <c r="J73" s="95">
        <f t="shared" si="6"/>
        <v>0</v>
      </c>
      <c r="K73" s="95">
        <f t="shared" si="3"/>
        <v>1000</v>
      </c>
      <c r="L73" s="185">
        <f t="shared" si="4"/>
        <v>1300</v>
      </c>
    </row>
    <row r="74" spans="1:12" ht="18.75" x14ac:dyDescent="0.25">
      <c r="A74" s="89"/>
      <c r="B74" s="179" t="s">
        <v>482</v>
      </c>
      <c r="C74" s="89" t="s">
        <v>36</v>
      </c>
      <c r="D74" s="89">
        <v>1</v>
      </c>
      <c r="E74" s="108"/>
      <c r="F74" s="108">
        <v>12900</v>
      </c>
      <c r="G74" s="175"/>
      <c r="H74" s="102">
        <f t="shared" si="0"/>
        <v>0</v>
      </c>
      <c r="I74" s="102">
        <f t="shared" si="5"/>
        <v>12900</v>
      </c>
      <c r="J74" s="102">
        <f t="shared" si="6"/>
        <v>0</v>
      </c>
      <c r="K74" s="102">
        <f t="shared" si="3"/>
        <v>12900</v>
      </c>
      <c r="L74" s="185">
        <f t="shared" si="4"/>
        <v>0</v>
      </c>
    </row>
    <row r="75" spans="1:12" ht="18.75" x14ac:dyDescent="0.25">
      <c r="A75" s="89"/>
      <c r="B75" s="179" t="s">
        <v>483</v>
      </c>
      <c r="C75" s="89" t="s">
        <v>36</v>
      </c>
      <c r="D75" s="89">
        <v>1</v>
      </c>
      <c r="E75" s="108"/>
      <c r="F75" s="108">
        <v>2300</v>
      </c>
      <c r="G75" s="175"/>
      <c r="H75" s="102">
        <f t="shared" si="0"/>
        <v>0</v>
      </c>
      <c r="I75" s="102">
        <f t="shared" si="5"/>
        <v>2300</v>
      </c>
      <c r="J75" s="102">
        <f t="shared" si="6"/>
        <v>0</v>
      </c>
      <c r="K75" s="102">
        <f t="shared" si="3"/>
        <v>2300</v>
      </c>
      <c r="L75" s="185">
        <f t="shared" si="4"/>
        <v>0</v>
      </c>
    </row>
    <row r="76" spans="1:12" ht="18.75" x14ac:dyDescent="0.25">
      <c r="A76" s="89"/>
      <c r="B76" s="179" t="s">
        <v>484</v>
      </c>
      <c r="C76" s="89" t="s">
        <v>36</v>
      </c>
      <c r="D76" s="89">
        <v>5</v>
      </c>
      <c r="E76" s="108"/>
      <c r="F76" s="108">
        <v>482.65</v>
      </c>
      <c r="G76" s="175"/>
      <c r="H76" s="102">
        <f t="shared" ref="H76:H142" si="7">E76*D76</f>
        <v>0</v>
      </c>
      <c r="I76" s="102">
        <f t="shared" si="5"/>
        <v>2413.25</v>
      </c>
      <c r="J76" s="102">
        <f t="shared" si="6"/>
        <v>0</v>
      </c>
      <c r="K76" s="102">
        <f t="shared" ref="K76:K142" si="8">SUM(J76,I76,H76)</f>
        <v>2413.25</v>
      </c>
      <c r="L76" s="185">
        <f t="shared" si="4"/>
        <v>0</v>
      </c>
    </row>
    <row r="77" spans="1:12" ht="18.75" x14ac:dyDescent="0.25">
      <c r="A77" s="89"/>
      <c r="B77" s="179" t="s">
        <v>485</v>
      </c>
      <c r="C77" s="89" t="s">
        <v>36</v>
      </c>
      <c r="D77" s="89">
        <v>1</v>
      </c>
      <c r="E77" s="108"/>
      <c r="F77" s="108">
        <v>24600</v>
      </c>
      <c r="G77" s="175"/>
      <c r="H77" s="102">
        <f t="shared" si="7"/>
        <v>0</v>
      </c>
      <c r="I77" s="102">
        <f t="shared" si="5"/>
        <v>24600</v>
      </c>
      <c r="J77" s="102">
        <f t="shared" si="6"/>
        <v>0</v>
      </c>
      <c r="K77" s="102">
        <f t="shared" si="8"/>
        <v>24600</v>
      </c>
      <c r="L77" s="185">
        <f t="shared" ref="L77:L140" si="9">E77*1.3</f>
        <v>0</v>
      </c>
    </row>
    <row r="78" spans="1:12" ht="18.75" x14ac:dyDescent="0.25">
      <c r="A78" s="89"/>
      <c r="B78" s="179" t="s">
        <v>486</v>
      </c>
      <c r="C78" s="89" t="s">
        <v>36</v>
      </c>
      <c r="D78" s="89">
        <v>1</v>
      </c>
      <c r="E78" s="108"/>
      <c r="F78" s="108">
        <v>6479.6</v>
      </c>
      <c r="G78" s="175"/>
      <c r="H78" s="102">
        <f t="shared" si="7"/>
        <v>0</v>
      </c>
      <c r="I78" s="102">
        <f t="shared" si="5"/>
        <v>6479.6</v>
      </c>
      <c r="J78" s="102">
        <f t="shared" si="6"/>
        <v>0</v>
      </c>
      <c r="K78" s="102">
        <f t="shared" si="8"/>
        <v>6479.6</v>
      </c>
      <c r="L78" s="185">
        <f t="shared" si="9"/>
        <v>0</v>
      </c>
    </row>
    <row r="79" spans="1:12" ht="18.75" x14ac:dyDescent="0.25">
      <c r="A79" s="89"/>
      <c r="B79" s="179" t="s">
        <v>487</v>
      </c>
      <c r="C79" s="89" t="s">
        <v>36</v>
      </c>
      <c r="D79" s="89">
        <v>1</v>
      </c>
      <c r="E79" s="108"/>
      <c r="F79" s="108">
        <v>1547.2</v>
      </c>
      <c r="G79" s="175"/>
      <c r="H79" s="102">
        <f t="shared" si="7"/>
        <v>0</v>
      </c>
      <c r="I79" s="102">
        <f t="shared" si="5"/>
        <v>1547.2</v>
      </c>
      <c r="J79" s="102">
        <f t="shared" si="6"/>
        <v>0</v>
      </c>
      <c r="K79" s="102">
        <f t="shared" si="8"/>
        <v>1547.2</v>
      </c>
      <c r="L79" s="185">
        <f t="shared" si="9"/>
        <v>0</v>
      </c>
    </row>
    <row r="80" spans="1:12" ht="18.75" x14ac:dyDescent="0.25">
      <c r="A80" s="89"/>
      <c r="B80" s="179" t="s">
        <v>488</v>
      </c>
      <c r="C80" s="89" t="s">
        <v>36</v>
      </c>
      <c r="D80" s="89">
        <v>1</v>
      </c>
      <c r="E80" s="108"/>
      <c r="F80" s="108">
        <v>9673.4599999999991</v>
      </c>
      <c r="G80" s="175"/>
      <c r="H80" s="102">
        <f t="shared" si="7"/>
        <v>0</v>
      </c>
      <c r="I80" s="102">
        <f t="shared" si="5"/>
        <v>9673.4599999999991</v>
      </c>
      <c r="J80" s="102">
        <f t="shared" si="6"/>
        <v>0</v>
      </c>
      <c r="K80" s="102">
        <f t="shared" si="8"/>
        <v>9673.4599999999991</v>
      </c>
      <c r="L80" s="185">
        <f t="shared" si="9"/>
        <v>0</v>
      </c>
    </row>
    <row r="81" spans="1:12" ht="18.75" x14ac:dyDescent="0.25">
      <c r="A81" s="89"/>
      <c r="B81" s="179" t="s">
        <v>489</v>
      </c>
      <c r="C81" s="89" t="s">
        <v>36</v>
      </c>
      <c r="D81" s="89">
        <v>1</v>
      </c>
      <c r="E81" s="108"/>
      <c r="F81" s="108">
        <v>986.78</v>
      </c>
      <c r="G81" s="175"/>
      <c r="H81" s="102">
        <f t="shared" si="7"/>
        <v>0</v>
      </c>
      <c r="I81" s="102">
        <f t="shared" si="5"/>
        <v>986.78</v>
      </c>
      <c r="J81" s="102">
        <f t="shared" si="6"/>
        <v>0</v>
      </c>
      <c r="K81" s="102">
        <f t="shared" si="8"/>
        <v>986.78</v>
      </c>
      <c r="L81" s="185">
        <f t="shared" si="9"/>
        <v>0</v>
      </c>
    </row>
    <row r="82" spans="1:12" ht="18.75" x14ac:dyDescent="0.25">
      <c r="A82" s="89"/>
      <c r="B82" s="179" t="s">
        <v>490</v>
      </c>
      <c r="C82" s="89" t="s">
        <v>36</v>
      </c>
      <c r="D82" s="89">
        <v>1</v>
      </c>
      <c r="E82" s="108"/>
      <c r="F82" s="108">
        <v>982.47</v>
      </c>
      <c r="G82" s="175"/>
      <c r="H82" s="102">
        <f t="shared" si="7"/>
        <v>0</v>
      </c>
      <c r="I82" s="102">
        <f t="shared" si="5"/>
        <v>982.47</v>
      </c>
      <c r="J82" s="102">
        <f t="shared" si="6"/>
        <v>0</v>
      </c>
      <c r="K82" s="102">
        <f t="shared" si="8"/>
        <v>982.47</v>
      </c>
      <c r="L82" s="185">
        <f t="shared" si="9"/>
        <v>0</v>
      </c>
    </row>
    <row r="83" spans="1:12" ht="18.75" x14ac:dyDescent="0.25">
      <c r="A83" s="89"/>
      <c r="B83" s="179" t="s">
        <v>491</v>
      </c>
      <c r="C83" s="89" t="s">
        <v>36</v>
      </c>
      <c r="D83" s="89">
        <v>3</v>
      </c>
      <c r="E83" s="108"/>
      <c r="F83" s="108">
        <v>986.78</v>
      </c>
      <c r="G83" s="175"/>
      <c r="H83" s="102">
        <f t="shared" si="7"/>
        <v>0</v>
      </c>
      <c r="I83" s="102">
        <f t="shared" si="5"/>
        <v>2960.34</v>
      </c>
      <c r="J83" s="102">
        <f t="shared" si="6"/>
        <v>0</v>
      </c>
      <c r="K83" s="102">
        <f t="shared" si="8"/>
        <v>2960.34</v>
      </c>
      <c r="L83" s="185">
        <f t="shared" si="9"/>
        <v>0</v>
      </c>
    </row>
    <row r="84" spans="1:12" ht="18.75" x14ac:dyDescent="0.25">
      <c r="A84" s="89"/>
      <c r="B84" s="179" t="s">
        <v>492</v>
      </c>
      <c r="C84" s="89" t="s">
        <v>36</v>
      </c>
      <c r="D84" s="89">
        <v>3</v>
      </c>
      <c r="E84" s="108"/>
      <c r="F84" s="108">
        <v>336.18</v>
      </c>
      <c r="G84" s="175"/>
      <c r="H84" s="102">
        <f t="shared" si="7"/>
        <v>0</v>
      </c>
      <c r="I84" s="102">
        <f t="shared" si="5"/>
        <v>1008.54</v>
      </c>
      <c r="J84" s="102">
        <f t="shared" si="6"/>
        <v>0</v>
      </c>
      <c r="K84" s="102">
        <f t="shared" si="8"/>
        <v>1008.54</v>
      </c>
      <c r="L84" s="185">
        <f t="shared" si="9"/>
        <v>0</v>
      </c>
    </row>
    <row r="85" spans="1:12" ht="18.75" x14ac:dyDescent="0.25">
      <c r="A85" s="89"/>
      <c r="B85" s="179" t="s">
        <v>493</v>
      </c>
      <c r="C85" s="89" t="s">
        <v>36</v>
      </c>
      <c r="D85" s="89">
        <v>4</v>
      </c>
      <c r="E85" s="108"/>
      <c r="F85" s="108">
        <v>299.17</v>
      </c>
      <c r="G85" s="175"/>
      <c r="H85" s="102">
        <f t="shared" si="7"/>
        <v>0</v>
      </c>
      <c r="I85" s="102">
        <f t="shared" si="5"/>
        <v>1196.68</v>
      </c>
      <c r="J85" s="102">
        <f t="shared" si="6"/>
        <v>0</v>
      </c>
      <c r="K85" s="102">
        <f t="shared" si="8"/>
        <v>1196.68</v>
      </c>
      <c r="L85" s="185">
        <f t="shared" si="9"/>
        <v>0</v>
      </c>
    </row>
    <row r="86" spans="1:12" ht="18.75" x14ac:dyDescent="0.25">
      <c r="A86" s="89"/>
      <c r="B86" s="179" t="s">
        <v>494</v>
      </c>
      <c r="C86" s="89" t="s">
        <v>36</v>
      </c>
      <c r="D86" s="89">
        <v>6</v>
      </c>
      <c r="E86" s="108"/>
      <c r="F86" s="108">
        <v>322.11</v>
      </c>
      <c r="G86" s="175"/>
      <c r="H86" s="102">
        <f t="shared" si="7"/>
        <v>0</v>
      </c>
      <c r="I86" s="102">
        <f t="shared" si="5"/>
        <v>1932.66</v>
      </c>
      <c r="J86" s="102">
        <f t="shared" si="6"/>
        <v>0</v>
      </c>
      <c r="K86" s="102">
        <f t="shared" si="8"/>
        <v>1932.66</v>
      </c>
      <c r="L86" s="185">
        <f t="shared" si="9"/>
        <v>0</v>
      </c>
    </row>
    <row r="87" spans="1:12" ht="18.75" x14ac:dyDescent="0.25">
      <c r="A87" s="89"/>
      <c r="B87" s="179" t="s">
        <v>495</v>
      </c>
      <c r="C87" s="89" t="s">
        <v>36</v>
      </c>
      <c r="D87" s="89">
        <v>1</v>
      </c>
      <c r="E87" s="108"/>
      <c r="F87" s="108">
        <v>337.91</v>
      </c>
      <c r="G87" s="175"/>
      <c r="H87" s="102">
        <f t="shared" si="7"/>
        <v>0</v>
      </c>
      <c r="I87" s="102">
        <f t="shared" si="5"/>
        <v>337.91</v>
      </c>
      <c r="J87" s="102">
        <f t="shared" si="6"/>
        <v>0</v>
      </c>
      <c r="K87" s="102">
        <f t="shared" si="8"/>
        <v>337.91</v>
      </c>
      <c r="L87" s="185">
        <f t="shared" si="9"/>
        <v>0</v>
      </c>
    </row>
    <row r="88" spans="1:12" ht="18.75" x14ac:dyDescent="0.25">
      <c r="A88" s="89"/>
      <c r="B88" s="179" t="s">
        <v>496</v>
      </c>
      <c r="C88" s="89" t="s">
        <v>36</v>
      </c>
      <c r="D88" s="89">
        <v>10</v>
      </c>
      <c r="E88" s="108"/>
      <c r="F88" s="108">
        <v>927.58</v>
      </c>
      <c r="G88" s="175"/>
      <c r="H88" s="102">
        <f t="shared" si="7"/>
        <v>0</v>
      </c>
      <c r="I88" s="102">
        <f t="shared" si="5"/>
        <v>9275.8000000000011</v>
      </c>
      <c r="J88" s="102">
        <f t="shared" si="6"/>
        <v>0</v>
      </c>
      <c r="K88" s="102">
        <f t="shared" si="8"/>
        <v>9275.8000000000011</v>
      </c>
      <c r="L88" s="185">
        <f t="shared" si="9"/>
        <v>0</v>
      </c>
    </row>
    <row r="89" spans="1:12" ht="18.75" x14ac:dyDescent="0.25">
      <c r="A89" s="89"/>
      <c r="B89" s="179" t="s">
        <v>497</v>
      </c>
      <c r="C89" s="89" t="s">
        <v>36</v>
      </c>
      <c r="D89" s="89">
        <v>2</v>
      </c>
      <c r="E89" s="108"/>
      <c r="F89" s="108">
        <v>956.2</v>
      </c>
      <c r="G89" s="175"/>
      <c r="H89" s="102">
        <f t="shared" si="7"/>
        <v>0</v>
      </c>
      <c r="I89" s="102">
        <f t="shared" si="5"/>
        <v>1912.4</v>
      </c>
      <c r="J89" s="102">
        <f t="shared" si="6"/>
        <v>0</v>
      </c>
      <c r="K89" s="102">
        <f t="shared" si="8"/>
        <v>1912.4</v>
      </c>
      <c r="L89" s="185">
        <f t="shared" si="9"/>
        <v>0</v>
      </c>
    </row>
    <row r="90" spans="1:12" ht="18.75" x14ac:dyDescent="0.25">
      <c r="A90" s="89"/>
      <c r="B90" s="179" t="s">
        <v>498</v>
      </c>
      <c r="C90" s="89" t="s">
        <v>36</v>
      </c>
      <c r="D90" s="89">
        <v>1</v>
      </c>
      <c r="E90" s="108"/>
      <c r="F90" s="108">
        <v>2926.29</v>
      </c>
      <c r="G90" s="175"/>
      <c r="H90" s="102">
        <f t="shared" si="7"/>
        <v>0</v>
      </c>
      <c r="I90" s="102">
        <f t="shared" si="5"/>
        <v>2926.29</v>
      </c>
      <c r="J90" s="102">
        <f t="shared" si="6"/>
        <v>0</v>
      </c>
      <c r="K90" s="102">
        <f t="shared" si="8"/>
        <v>2926.29</v>
      </c>
      <c r="L90" s="185">
        <f t="shared" si="9"/>
        <v>0</v>
      </c>
    </row>
    <row r="91" spans="1:12" ht="18.75" x14ac:dyDescent="0.25">
      <c r="A91" s="89"/>
      <c r="B91" s="179" t="s">
        <v>499</v>
      </c>
      <c r="C91" s="89" t="s">
        <v>36</v>
      </c>
      <c r="D91" s="89">
        <v>1</v>
      </c>
      <c r="E91" s="108"/>
      <c r="F91" s="108">
        <v>336</v>
      </c>
      <c r="G91" s="175"/>
      <c r="H91" s="102">
        <f t="shared" si="7"/>
        <v>0</v>
      </c>
      <c r="I91" s="102">
        <f t="shared" si="5"/>
        <v>336</v>
      </c>
      <c r="J91" s="102">
        <f t="shared" si="6"/>
        <v>0</v>
      </c>
      <c r="K91" s="102">
        <f t="shared" si="8"/>
        <v>336</v>
      </c>
      <c r="L91" s="185">
        <f t="shared" si="9"/>
        <v>0</v>
      </c>
    </row>
    <row r="92" spans="1:12" ht="37.5" x14ac:dyDescent="0.25">
      <c r="A92" s="89"/>
      <c r="B92" s="179" t="s">
        <v>500</v>
      </c>
      <c r="C92" s="89" t="s">
        <v>36</v>
      </c>
      <c r="D92" s="89">
        <v>1</v>
      </c>
      <c r="E92" s="108"/>
      <c r="F92" s="108">
        <v>933.98</v>
      </c>
      <c r="G92" s="175"/>
      <c r="H92" s="102">
        <f t="shared" si="7"/>
        <v>0</v>
      </c>
      <c r="I92" s="102">
        <f t="shared" si="5"/>
        <v>933.98</v>
      </c>
      <c r="J92" s="102">
        <f t="shared" si="6"/>
        <v>0</v>
      </c>
      <c r="K92" s="102">
        <f t="shared" si="8"/>
        <v>933.98</v>
      </c>
      <c r="L92" s="185">
        <f t="shared" si="9"/>
        <v>0</v>
      </c>
    </row>
    <row r="93" spans="1:12" ht="18.75" x14ac:dyDescent="0.25">
      <c r="A93" s="89"/>
      <c r="B93" s="179" t="s">
        <v>501</v>
      </c>
      <c r="C93" s="174" t="s">
        <v>502</v>
      </c>
      <c r="D93" s="174">
        <v>5</v>
      </c>
      <c r="E93" s="108"/>
      <c r="F93" s="108">
        <v>85</v>
      </c>
      <c r="G93" s="175"/>
      <c r="H93" s="102">
        <f t="shared" si="7"/>
        <v>0</v>
      </c>
      <c r="I93" s="102">
        <f t="shared" si="5"/>
        <v>425</v>
      </c>
      <c r="J93" s="102">
        <f t="shared" si="6"/>
        <v>0</v>
      </c>
      <c r="K93" s="102">
        <f t="shared" si="8"/>
        <v>425</v>
      </c>
      <c r="L93" s="185">
        <f t="shared" si="9"/>
        <v>0</v>
      </c>
    </row>
    <row r="94" spans="1:12" ht="18.75" x14ac:dyDescent="0.25">
      <c r="A94" s="89"/>
      <c r="B94" s="179" t="s">
        <v>503</v>
      </c>
      <c r="C94" s="174" t="s">
        <v>502</v>
      </c>
      <c r="D94" s="174">
        <v>5</v>
      </c>
      <c r="E94" s="108"/>
      <c r="F94" s="108">
        <v>85</v>
      </c>
      <c r="G94" s="175"/>
      <c r="H94" s="102">
        <f t="shared" si="7"/>
        <v>0</v>
      </c>
      <c r="I94" s="102">
        <f t="shared" si="5"/>
        <v>425</v>
      </c>
      <c r="J94" s="102">
        <f t="shared" si="6"/>
        <v>0</v>
      </c>
      <c r="K94" s="102">
        <f t="shared" si="8"/>
        <v>425</v>
      </c>
      <c r="L94" s="185">
        <f t="shared" si="9"/>
        <v>0</v>
      </c>
    </row>
    <row r="95" spans="1:12" ht="18.75" x14ac:dyDescent="0.25">
      <c r="A95" s="89"/>
      <c r="B95" s="179" t="s">
        <v>504</v>
      </c>
      <c r="C95" s="174" t="s">
        <v>502</v>
      </c>
      <c r="D95" s="174">
        <v>5</v>
      </c>
      <c r="E95" s="108"/>
      <c r="F95" s="108">
        <v>85</v>
      </c>
      <c r="G95" s="175"/>
      <c r="H95" s="102">
        <f t="shared" si="7"/>
        <v>0</v>
      </c>
      <c r="I95" s="102">
        <f t="shared" si="5"/>
        <v>425</v>
      </c>
      <c r="J95" s="102">
        <f t="shared" si="6"/>
        <v>0</v>
      </c>
      <c r="K95" s="102">
        <f t="shared" si="8"/>
        <v>425</v>
      </c>
      <c r="L95" s="185">
        <f t="shared" si="9"/>
        <v>0</v>
      </c>
    </row>
    <row r="96" spans="1:12" ht="18.75" x14ac:dyDescent="0.25">
      <c r="A96" s="89"/>
      <c r="B96" s="179" t="s">
        <v>505</v>
      </c>
      <c r="C96" s="174" t="s">
        <v>502</v>
      </c>
      <c r="D96" s="174">
        <v>5</v>
      </c>
      <c r="E96" s="108"/>
      <c r="F96" s="108">
        <v>85</v>
      </c>
      <c r="G96" s="175"/>
      <c r="H96" s="102">
        <f t="shared" si="7"/>
        <v>0</v>
      </c>
      <c r="I96" s="102">
        <f t="shared" si="5"/>
        <v>425</v>
      </c>
      <c r="J96" s="102">
        <f t="shared" si="6"/>
        <v>0</v>
      </c>
      <c r="K96" s="102">
        <f t="shared" si="8"/>
        <v>425</v>
      </c>
      <c r="L96" s="185">
        <f t="shared" si="9"/>
        <v>0</v>
      </c>
    </row>
    <row r="97" spans="1:12" ht="18.75" x14ac:dyDescent="0.25">
      <c r="A97" s="89"/>
      <c r="B97" s="179" t="s">
        <v>506</v>
      </c>
      <c r="C97" s="174" t="s">
        <v>502</v>
      </c>
      <c r="D97" s="174">
        <v>5</v>
      </c>
      <c r="E97" s="108"/>
      <c r="F97" s="108">
        <v>85</v>
      </c>
      <c r="G97" s="175"/>
      <c r="H97" s="102">
        <f t="shared" si="7"/>
        <v>0</v>
      </c>
      <c r="I97" s="102">
        <f t="shared" si="5"/>
        <v>425</v>
      </c>
      <c r="J97" s="102">
        <f t="shared" si="6"/>
        <v>0</v>
      </c>
      <c r="K97" s="102">
        <f t="shared" si="8"/>
        <v>425</v>
      </c>
      <c r="L97" s="185">
        <f t="shared" si="9"/>
        <v>0</v>
      </c>
    </row>
    <row r="98" spans="1:12" ht="18.75" x14ac:dyDescent="0.25">
      <c r="A98" s="89"/>
      <c r="B98" s="99" t="s">
        <v>507</v>
      </c>
      <c r="C98" s="89" t="s">
        <v>280</v>
      </c>
      <c r="D98" s="174">
        <v>50</v>
      </c>
      <c r="E98" s="108"/>
      <c r="F98" s="108">
        <v>40</v>
      </c>
      <c r="G98" s="175"/>
      <c r="H98" s="102">
        <f t="shared" si="7"/>
        <v>0</v>
      </c>
      <c r="I98" s="102">
        <f t="shared" si="5"/>
        <v>2000</v>
      </c>
      <c r="J98" s="102">
        <f t="shared" si="6"/>
        <v>0</v>
      </c>
      <c r="K98" s="102">
        <f t="shared" si="8"/>
        <v>2000</v>
      </c>
      <c r="L98" s="185">
        <f t="shared" si="9"/>
        <v>0</v>
      </c>
    </row>
    <row r="99" spans="1:12" ht="18.75" x14ac:dyDescent="0.25">
      <c r="A99" s="89"/>
      <c r="B99" s="99" t="s">
        <v>508</v>
      </c>
      <c r="C99" s="89" t="s">
        <v>139</v>
      </c>
      <c r="D99" s="174">
        <v>1</v>
      </c>
      <c r="E99" s="108"/>
      <c r="F99" s="108">
        <v>600</v>
      </c>
      <c r="G99" s="175"/>
      <c r="H99" s="102">
        <f t="shared" si="7"/>
        <v>0</v>
      </c>
      <c r="I99" s="102">
        <f t="shared" si="5"/>
        <v>600</v>
      </c>
      <c r="J99" s="102">
        <f t="shared" si="6"/>
        <v>0</v>
      </c>
      <c r="K99" s="102">
        <f t="shared" si="8"/>
        <v>600</v>
      </c>
      <c r="L99" s="185">
        <f t="shared" si="9"/>
        <v>0</v>
      </c>
    </row>
    <row r="100" spans="1:12" ht="18.75" x14ac:dyDescent="0.25">
      <c r="A100" s="89"/>
      <c r="B100" s="179" t="s">
        <v>509</v>
      </c>
      <c r="C100" s="89" t="s">
        <v>280</v>
      </c>
      <c r="D100" s="89">
        <v>1</v>
      </c>
      <c r="E100" s="108"/>
      <c r="F100" s="108">
        <v>30</v>
      </c>
      <c r="G100" s="175"/>
      <c r="H100" s="102">
        <f t="shared" si="7"/>
        <v>0</v>
      </c>
      <c r="I100" s="102">
        <f t="shared" si="5"/>
        <v>30</v>
      </c>
      <c r="J100" s="102">
        <f t="shared" si="6"/>
        <v>0</v>
      </c>
      <c r="K100" s="102">
        <f t="shared" si="8"/>
        <v>30</v>
      </c>
      <c r="L100" s="185">
        <f t="shared" si="9"/>
        <v>0</v>
      </c>
    </row>
    <row r="101" spans="1:12" ht="18.75" x14ac:dyDescent="0.25">
      <c r="A101" s="92">
        <v>12</v>
      </c>
      <c r="B101" s="96" t="s">
        <v>510</v>
      </c>
      <c r="C101" s="92"/>
      <c r="D101" s="92"/>
      <c r="E101" s="94"/>
      <c r="F101" s="105"/>
      <c r="G101" s="105"/>
      <c r="H101" s="95">
        <f t="shared" si="7"/>
        <v>0</v>
      </c>
      <c r="I101" s="95">
        <f>F101*D101</f>
        <v>0</v>
      </c>
      <c r="J101" s="95">
        <f>G101*D101</f>
        <v>0</v>
      </c>
      <c r="K101" s="95">
        <f t="shared" si="8"/>
        <v>0</v>
      </c>
      <c r="L101" s="185">
        <f t="shared" si="9"/>
        <v>0</v>
      </c>
    </row>
    <row r="102" spans="1:12" ht="18.75" x14ac:dyDescent="0.25">
      <c r="A102" s="92"/>
      <c r="B102" s="96" t="s">
        <v>473</v>
      </c>
      <c r="C102" s="92" t="s">
        <v>36</v>
      </c>
      <c r="D102" s="92">
        <v>1</v>
      </c>
      <c r="E102" s="94">
        <v>3500</v>
      </c>
      <c r="F102" s="105"/>
      <c r="G102" s="105"/>
      <c r="H102" s="95">
        <f t="shared" si="7"/>
        <v>3500</v>
      </c>
      <c r="I102" s="95">
        <f t="shared" ref="I102:I122" si="10">F102*D102</f>
        <v>0</v>
      </c>
      <c r="J102" s="95">
        <f t="shared" ref="J102:J122" si="11">G102*D102</f>
        <v>0</v>
      </c>
      <c r="K102" s="95">
        <f t="shared" si="8"/>
        <v>3500</v>
      </c>
      <c r="L102" s="185">
        <f t="shared" si="9"/>
        <v>4550</v>
      </c>
    </row>
    <row r="103" spans="1:12" ht="18.75" x14ac:dyDescent="0.25">
      <c r="A103" s="92"/>
      <c r="B103" s="96" t="s">
        <v>474</v>
      </c>
      <c r="C103" s="92" t="s">
        <v>36</v>
      </c>
      <c r="D103" s="92">
        <v>1</v>
      </c>
      <c r="E103" s="94">
        <v>500</v>
      </c>
      <c r="F103" s="105"/>
      <c r="G103" s="105"/>
      <c r="H103" s="95">
        <f t="shared" si="7"/>
        <v>500</v>
      </c>
      <c r="I103" s="95">
        <f t="shared" si="10"/>
        <v>0</v>
      </c>
      <c r="J103" s="95">
        <f t="shared" si="11"/>
        <v>0</v>
      </c>
      <c r="K103" s="95">
        <f t="shared" si="8"/>
        <v>500</v>
      </c>
      <c r="L103" s="185">
        <f t="shared" si="9"/>
        <v>650</v>
      </c>
    </row>
    <row r="104" spans="1:12" ht="18.75" x14ac:dyDescent="0.25">
      <c r="A104" s="92"/>
      <c r="B104" s="96" t="s">
        <v>476</v>
      </c>
      <c r="C104" s="92" t="s">
        <v>36</v>
      </c>
      <c r="D104" s="92">
        <v>1</v>
      </c>
      <c r="E104" s="94">
        <v>1050</v>
      </c>
      <c r="F104" s="105"/>
      <c r="G104" s="105"/>
      <c r="H104" s="95">
        <f t="shared" si="7"/>
        <v>1050</v>
      </c>
      <c r="I104" s="95">
        <f t="shared" si="10"/>
        <v>0</v>
      </c>
      <c r="J104" s="95">
        <f t="shared" si="11"/>
        <v>0</v>
      </c>
      <c r="K104" s="95">
        <f t="shared" si="8"/>
        <v>1050</v>
      </c>
      <c r="L104" s="185">
        <f t="shared" si="9"/>
        <v>1365</v>
      </c>
    </row>
    <row r="105" spans="1:12" ht="18.75" x14ac:dyDescent="0.25">
      <c r="A105" s="92"/>
      <c r="B105" s="96" t="s">
        <v>477</v>
      </c>
      <c r="C105" s="92" t="s">
        <v>36</v>
      </c>
      <c r="D105" s="92">
        <v>5</v>
      </c>
      <c r="E105" s="94">
        <v>350</v>
      </c>
      <c r="F105" s="105"/>
      <c r="G105" s="105"/>
      <c r="H105" s="95">
        <f t="shared" si="7"/>
        <v>1750</v>
      </c>
      <c r="I105" s="95">
        <f t="shared" si="10"/>
        <v>0</v>
      </c>
      <c r="J105" s="95">
        <f t="shared" si="11"/>
        <v>0</v>
      </c>
      <c r="K105" s="95">
        <f t="shared" si="8"/>
        <v>1750</v>
      </c>
      <c r="L105" s="185">
        <f t="shared" si="9"/>
        <v>455</v>
      </c>
    </row>
    <row r="106" spans="1:12" ht="18.75" x14ac:dyDescent="0.25">
      <c r="A106" s="92"/>
      <c r="B106" s="96" t="s">
        <v>511</v>
      </c>
      <c r="C106" s="92" t="s">
        <v>36</v>
      </c>
      <c r="D106" s="92">
        <v>8</v>
      </c>
      <c r="E106" s="94">
        <v>700</v>
      </c>
      <c r="F106" s="105"/>
      <c r="G106" s="105"/>
      <c r="H106" s="95">
        <f t="shared" si="7"/>
        <v>5600</v>
      </c>
      <c r="I106" s="95">
        <f t="shared" si="10"/>
        <v>0</v>
      </c>
      <c r="J106" s="95">
        <f t="shared" si="11"/>
        <v>0</v>
      </c>
      <c r="K106" s="95">
        <f t="shared" si="8"/>
        <v>5600</v>
      </c>
      <c r="L106" s="185">
        <f t="shared" si="9"/>
        <v>910</v>
      </c>
    </row>
    <row r="107" spans="1:12" ht="18.75" x14ac:dyDescent="0.25">
      <c r="A107" s="89"/>
      <c r="B107" s="179" t="s">
        <v>512</v>
      </c>
      <c r="C107" s="89" t="s">
        <v>36</v>
      </c>
      <c r="D107" s="89">
        <v>1</v>
      </c>
      <c r="E107" s="108"/>
      <c r="F107" s="108">
        <v>3700</v>
      </c>
      <c r="G107" s="175"/>
      <c r="H107" s="102">
        <f t="shared" si="7"/>
        <v>0</v>
      </c>
      <c r="I107" s="102">
        <f t="shared" si="10"/>
        <v>3700</v>
      </c>
      <c r="J107" s="102">
        <f t="shared" si="11"/>
        <v>0</v>
      </c>
      <c r="K107" s="102">
        <f t="shared" si="8"/>
        <v>3700</v>
      </c>
      <c r="L107" s="185">
        <f t="shared" si="9"/>
        <v>0</v>
      </c>
    </row>
    <row r="108" spans="1:12" ht="18.75" x14ac:dyDescent="0.25">
      <c r="A108" s="89"/>
      <c r="B108" s="179" t="s">
        <v>484</v>
      </c>
      <c r="C108" s="89" t="s">
        <v>36</v>
      </c>
      <c r="D108" s="89">
        <v>1</v>
      </c>
      <c r="E108" s="108"/>
      <c r="F108" s="108">
        <v>482.65</v>
      </c>
      <c r="G108" s="175"/>
      <c r="H108" s="102">
        <f t="shared" si="7"/>
        <v>0</v>
      </c>
      <c r="I108" s="102">
        <f t="shared" si="10"/>
        <v>482.65</v>
      </c>
      <c r="J108" s="102">
        <f t="shared" si="11"/>
        <v>0</v>
      </c>
      <c r="K108" s="102">
        <f t="shared" si="8"/>
        <v>482.65</v>
      </c>
      <c r="L108" s="185">
        <f t="shared" si="9"/>
        <v>0</v>
      </c>
    </row>
    <row r="109" spans="1:12" ht="18.75" x14ac:dyDescent="0.25">
      <c r="A109" s="89"/>
      <c r="B109" s="179" t="s">
        <v>513</v>
      </c>
      <c r="C109" s="89" t="s">
        <v>36</v>
      </c>
      <c r="D109" s="89">
        <v>1</v>
      </c>
      <c r="E109" s="108"/>
      <c r="F109" s="108">
        <v>483</v>
      </c>
      <c r="G109" s="175"/>
      <c r="H109" s="102">
        <f t="shared" si="7"/>
        <v>0</v>
      </c>
      <c r="I109" s="102">
        <f t="shared" si="10"/>
        <v>483</v>
      </c>
      <c r="J109" s="102">
        <f t="shared" si="11"/>
        <v>0</v>
      </c>
      <c r="K109" s="102">
        <f t="shared" si="8"/>
        <v>483</v>
      </c>
      <c r="L109" s="185">
        <f t="shared" si="9"/>
        <v>0</v>
      </c>
    </row>
    <row r="110" spans="1:12" ht="18.75" x14ac:dyDescent="0.25">
      <c r="A110" s="89"/>
      <c r="B110" s="179" t="s">
        <v>514</v>
      </c>
      <c r="C110" s="89" t="s">
        <v>36</v>
      </c>
      <c r="D110" s="89">
        <v>1</v>
      </c>
      <c r="E110" s="108"/>
      <c r="F110" s="108">
        <v>986.78</v>
      </c>
      <c r="G110" s="175"/>
      <c r="H110" s="102">
        <f t="shared" si="7"/>
        <v>0</v>
      </c>
      <c r="I110" s="102">
        <f t="shared" si="10"/>
        <v>986.78</v>
      </c>
      <c r="J110" s="102">
        <f t="shared" si="11"/>
        <v>0</v>
      </c>
      <c r="K110" s="102">
        <f t="shared" si="8"/>
        <v>986.78</v>
      </c>
      <c r="L110" s="185">
        <f t="shared" si="9"/>
        <v>0</v>
      </c>
    </row>
    <row r="111" spans="1:12" ht="18.75" x14ac:dyDescent="0.25">
      <c r="A111" s="89"/>
      <c r="B111" s="179" t="s">
        <v>515</v>
      </c>
      <c r="C111" s="89" t="s">
        <v>36</v>
      </c>
      <c r="D111" s="89">
        <v>1</v>
      </c>
      <c r="E111" s="108"/>
      <c r="F111" s="108">
        <v>299.17</v>
      </c>
      <c r="G111" s="175"/>
      <c r="H111" s="102">
        <f t="shared" si="7"/>
        <v>0</v>
      </c>
      <c r="I111" s="102">
        <f t="shared" si="10"/>
        <v>299.17</v>
      </c>
      <c r="J111" s="102">
        <f t="shared" si="11"/>
        <v>0</v>
      </c>
      <c r="K111" s="102">
        <f t="shared" si="8"/>
        <v>299.17</v>
      </c>
      <c r="L111" s="185">
        <f t="shared" si="9"/>
        <v>0</v>
      </c>
    </row>
    <row r="112" spans="1:12" ht="18.75" x14ac:dyDescent="0.25">
      <c r="A112" s="89"/>
      <c r="B112" s="179" t="s">
        <v>493</v>
      </c>
      <c r="C112" s="89" t="s">
        <v>36</v>
      </c>
      <c r="D112" s="89">
        <v>4</v>
      </c>
      <c r="E112" s="108"/>
      <c r="F112" s="108">
        <v>299.17</v>
      </c>
      <c r="G112" s="175"/>
      <c r="H112" s="102">
        <f t="shared" si="7"/>
        <v>0</v>
      </c>
      <c r="I112" s="102">
        <f t="shared" si="10"/>
        <v>1196.68</v>
      </c>
      <c r="J112" s="102">
        <f t="shared" si="11"/>
        <v>0</v>
      </c>
      <c r="K112" s="102">
        <f t="shared" si="8"/>
        <v>1196.68</v>
      </c>
      <c r="L112" s="185">
        <f t="shared" si="9"/>
        <v>0</v>
      </c>
    </row>
    <row r="113" spans="1:12" ht="18.75" x14ac:dyDescent="0.25">
      <c r="A113" s="89"/>
      <c r="B113" s="179" t="s">
        <v>496</v>
      </c>
      <c r="C113" s="89" t="s">
        <v>36</v>
      </c>
      <c r="D113" s="89">
        <v>7</v>
      </c>
      <c r="E113" s="108"/>
      <c r="F113" s="108">
        <v>927.58</v>
      </c>
      <c r="G113" s="175"/>
      <c r="H113" s="102">
        <f t="shared" si="7"/>
        <v>0</v>
      </c>
      <c r="I113" s="102">
        <f t="shared" si="10"/>
        <v>6493.06</v>
      </c>
      <c r="J113" s="102">
        <f t="shared" si="11"/>
        <v>0</v>
      </c>
      <c r="K113" s="102">
        <f t="shared" si="8"/>
        <v>6493.06</v>
      </c>
      <c r="L113" s="185">
        <f t="shared" si="9"/>
        <v>0</v>
      </c>
    </row>
    <row r="114" spans="1:12" ht="18.75" x14ac:dyDescent="0.25">
      <c r="A114" s="89"/>
      <c r="B114" s="179" t="s">
        <v>497</v>
      </c>
      <c r="C114" s="89" t="s">
        <v>36</v>
      </c>
      <c r="D114" s="89">
        <v>1</v>
      </c>
      <c r="E114" s="108"/>
      <c r="F114" s="108">
        <v>956.2</v>
      </c>
      <c r="G114" s="175"/>
      <c r="H114" s="102">
        <f t="shared" si="7"/>
        <v>0</v>
      </c>
      <c r="I114" s="102">
        <f t="shared" si="10"/>
        <v>956.2</v>
      </c>
      <c r="J114" s="102">
        <f t="shared" si="11"/>
        <v>0</v>
      </c>
      <c r="K114" s="102">
        <f t="shared" si="8"/>
        <v>956.2</v>
      </c>
      <c r="L114" s="185">
        <f t="shared" si="9"/>
        <v>0</v>
      </c>
    </row>
    <row r="115" spans="1:12" ht="18.75" x14ac:dyDescent="0.25">
      <c r="A115" s="89"/>
      <c r="B115" s="179" t="s">
        <v>516</v>
      </c>
      <c r="C115" s="174" t="s">
        <v>502</v>
      </c>
      <c r="D115" s="174">
        <v>5</v>
      </c>
      <c r="E115" s="108"/>
      <c r="F115" s="108">
        <v>55.8</v>
      </c>
      <c r="G115" s="175"/>
      <c r="H115" s="102">
        <f t="shared" si="7"/>
        <v>0</v>
      </c>
      <c r="I115" s="102">
        <f t="shared" si="10"/>
        <v>279</v>
      </c>
      <c r="J115" s="102">
        <f t="shared" si="11"/>
        <v>0</v>
      </c>
      <c r="K115" s="102">
        <f t="shared" si="8"/>
        <v>279</v>
      </c>
      <c r="L115" s="185">
        <f t="shared" si="9"/>
        <v>0</v>
      </c>
    </row>
    <row r="116" spans="1:12" ht="18.75" x14ac:dyDescent="0.25">
      <c r="A116" s="89"/>
      <c r="B116" s="179" t="s">
        <v>517</v>
      </c>
      <c r="C116" s="174" t="s">
        <v>502</v>
      </c>
      <c r="D116" s="174">
        <v>5</v>
      </c>
      <c r="E116" s="108"/>
      <c r="F116" s="108">
        <v>55.8</v>
      </c>
      <c r="G116" s="175"/>
      <c r="H116" s="102">
        <f t="shared" si="7"/>
        <v>0</v>
      </c>
      <c r="I116" s="102">
        <f t="shared" si="10"/>
        <v>279</v>
      </c>
      <c r="J116" s="102">
        <f t="shared" si="11"/>
        <v>0</v>
      </c>
      <c r="K116" s="102">
        <f t="shared" si="8"/>
        <v>279</v>
      </c>
      <c r="L116" s="185">
        <f t="shared" si="9"/>
        <v>0</v>
      </c>
    </row>
    <row r="117" spans="1:12" ht="18.75" x14ac:dyDescent="0.25">
      <c r="A117" s="89"/>
      <c r="B117" s="179" t="s">
        <v>518</v>
      </c>
      <c r="C117" s="174" t="s">
        <v>502</v>
      </c>
      <c r="D117" s="174">
        <v>5</v>
      </c>
      <c r="E117" s="108"/>
      <c r="F117" s="108">
        <v>56</v>
      </c>
      <c r="G117" s="175"/>
      <c r="H117" s="102">
        <f t="shared" si="7"/>
        <v>0</v>
      </c>
      <c r="I117" s="102">
        <f t="shared" si="10"/>
        <v>280</v>
      </c>
      <c r="J117" s="102">
        <f t="shared" si="11"/>
        <v>0</v>
      </c>
      <c r="K117" s="102">
        <f t="shared" si="8"/>
        <v>280</v>
      </c>
      <c r="L117" s="185">
        <f t="shared" si="9"/>
        <v>0</v>
      </c>
    </row>
    <row r="118" spans="1:12" ht="18.75" x14ac:dyDescent="0.25">
      <c r="A118" s="89"/>
      <c r="B118" s="179" t="s">
        <v>519</v>
      </c>
      <c r="C118" s="174" t="s">
        <v>502</v>
      </c>
      <c r="D118" s="174">
        <v>5</v>
      </c>
      <c r="E118" s="108"/>
      <c r="F118" s="108">
        <v>55.8</v>
      </c>
      <c r="G118" s="175"/>
      <c r="H118" s="102">
        <f t="shared" si="7"/>
        <v>0</v>
      </c>
      <c r="I118" s="102">
        <f t="shared" si="10"/>
        <v>279</v>
      </c>
      <c r="J118" s="102">
        <f t="shared" si="11"/>
        <v>0</v>
      </c>
      <c r="K118" s="102">
        <f t="shared" si="8"/>
        <v>279</v>
      </c>
      <c r="L118" s="185">
        <f t="shared" si="9"/>
        <v>0</v>
      </c>
    </row>
    <row r="119" spans="1:12" ht="18.75" x14ac:dyDescent="0.25">
      <c r="A119" s="89"/>
      <c r="B119" s="179" t="s">
        <v>520</v>
      </c>
      <c r="C119" s="174" t="s">
        <v>502</v>
      </c>
      <c r="D119" s="174">
        <v>5</v>
      </c>
      <c r="E119" s="108"/>
      <c r="F119" s="108">
        <v>56</v>
      </c>
      <c r="G119" s="175"/>
      <c r="H119" s="102">
        <f t="shared" si="7"/>
        <v>0</v>
      </c>
      <c r="I119" s="102">
        <f t="shared" si="10"/>
        <v>280</v>
      </c>
      <c r="J119" s="102">
        <f t="shared" si="11"/>
        <v>0</v>
      </c>
      <c r="K119" s="102">
        <f t="shared" si="8"/>
        <v>280</v>
      </c>
      <c r="L119" s="185">
        <f t="shared" si="9"/>
        <v>0</v>
      </c>
    </row>
    <row r="120" spans="1:12" ht="18.75" x14ac:dyDescent="0.25">
      <c r="A120" s="89"/>
      <c r="B120" s="99" t="s">
        <v>521</v>
      </c>
      <c r="C120" s="89" t="s">
        <v>280</v>
      </c>
      <c r="D120" s="174">
        <v>50</v>
      </c>
      <c r="E120" s="108"/>
      <c r="F120" s="108">
        <v>25</v>
      </c>
      <c r="G120" s="175"/>
      <c r="H120" s="102">
        <f t="shared" si="7"/>
        <v>0</v>
      </c>
      <c r="I120" s="102">
        <f t="shared" si="10"/>
        <v>1250</v>
      </c>
      <c r="J120" s="102">
        <f t="shared" si="11"/>
        <v>0</v>
      </c>
      <c r="K120" s="102">
        <f t="shared" si="8"/>
        <v>1250</v>
      </c>
      <c r="L120" s="185">
        <f t="shared" si="9"/>
        <v>0</v>
      </c>
    </row>
    <row r="121" spans="1:12" ht="18.75" x14ac:dyDescent="0.25">
      <c r="A121" s="89"/>
      <c r="B121" s="99" t="s">
        <v>508</v>
      </c>
      <c r="C121" s="89" t="s">
        <v>139</v>
      </c>
      <c r="D121" s="174">
        <v>1</v>
      </c>
      <c r="E121" s="108"/>
      <c r="F121" s="108">
        <v>600</v>
      </c>
      <c r="G121" s="175"/>
      <c r="H121" s="102">
        <f t="shared" si="7"/>
        <v>0</v>
      </c>
      <c r="I121" s="102">
        <f t="shared" si="10"/>
        <v>600</v>
      </c>
      <c r="J121" s="102">
        <f t="shared" si="11"/>
        <v>0</v>
      </c>
      <c r="K121" s="102">
        <f t="shared" si="8"/>
        <v>600</v>
      </c>
      <c r="L121" s="185">
        <f t="shared" si="9"/>
        <v>0</v>
      </c>
    </row>
    <row r="122" spans="1:12" ht="18.75" x14ac:dyDescent="0.25">
      <c r="A122" s="89"/>
      <c r="B122" s="179" t="s">
        <v>509</v>
      </c>
      <c r="C122" s="89" t="s">
        <v>280</v>
      </c>
      <c r="D122" s="89">
        <v>1</v>
      </c>
      <c r="E122" s="108"/>
      <c r="F122" s="108">
        <v>30</v>
      </c>
      <c r="G122" s="175"/>
      <c r="H122" s="102">
        <f t="shared" si="7"/>
        <v>0</v>
      </c>
      <c r="I122" s="102">
        <f t="shared" si="10"/>
        <v>30</v>
      </c>
      <c r="J122" s="102">
        <f t="shared" si="11"/>
        <v>0</v>
      </c>
      <c r="K122" s="102">
        <f t="shared" si="8"/>
        <v>30</v>
      </c>
      <c r="L122" s="185">
        <f t="shared" si="9"/>
        <v>0</v>
      </c>
    </row>
    <row r="123" spans="1:12" ht="18.75" x14ac:dyDescent="0.25">
      <c r="A123" s="92">
        <v>13</v>
      </c>
      <c r="B123" s="96" t="s">
        <v>522</v>
      </c>
      <c r="C123" s="92"/>
      <c r="D123" s="92"/>
      <c r="E123" s="94"/>
      <c r="F123" s="105"/>
      <c r="G123" s="105"/>
      <c r="H123" s="95">
        <f t="shared" si="7"/>
        <v>0</v>
      </c>
      <c r="I123" s="95">
        <f t="shared" si="5"/>
        <v>0</v>
      </c>
      <c r="J123" s="95">
        <f t="shared" si="6"/>
        <v>0</v>
      </c>
      <c r="K123" s="95">
        <f t="shared" si="8"/>
        <v>0</v>
      </c>
      <c r="L123" s="185">
        <f t="shared" si="9"/>
        <v>0</v>
      </c>
    </row>
    <row r="124" spans="1:12" ht="18.75" x14ac:dyDescent="0.25">
      <c r="A124" s="92"/>
      <c r="B124" s="96" t="s">
        <v>523</v>
      </c>
      <c r="C124" s="92" t="s">
        <v>36</v>
      </c>
      <c r="D124" s="92">
        <v>1</v>
      </c>
      <c r="E124" s="94">
        <v>2500</v>
      </c>
      <c r="F124" s="105"/>
      <c r="G124" s="105"/>
      <c r="H124" s="95">
        <f>E124*D124</f>
        <v>2500</v>
      </c>
      <c r="I124" s="95">
        <f t="shared" si="5"/>
        <v>0</v>
      </c>
      <c r="J124" s="95">
        <f t="shared" si="6"/>
        <v>0</v>
      </c>
      <c r="K124" s="95">
        <f>SUM(J124,I124,H124)</f>
        <v>2500</v>
      </c>
      <c r="L124" s="185">
        <f t="shared" si="9"/>
        <v>3250</v>
      </c>
    </row>
    <row r="125" spans="1:12" ht="18.75" x14ac:dyDescent="0.25">
      <c r="A125" s="92"/>
      <c r="B125" s="96" t="s">
        <v>476</v>
      </c>
      <c r="C125" s="92" t="s">
        <v>36</v>
      </c>
      <c r="D125" s="92">
        <v>1</v>
      </c>
      <c r="E125" s="94">
        <v>1050</v>
      </c>
      <c r="F125" s="105"/>
      <c r="G125" s="105"/>
      <c r="H125" s="95">
        <f>E125*D125</f>
        <v>1050</v>
      </c>
      <c r="I125" s="95">
        <f t="shared" si="5"/>
        <v>0</v>
      </c>
      <c r="J125" s="95">
        <f t="shared" si="6"/>
        <v>0</v>
      </c>
      <c r="K125" s="95">
        <f>SUM(J125,I125,H125)</f>
        <v>1050</v>
      </c>
      <c r="L125" s="185">
        <f t="shared" si="9"/>
        <v>1365</v>
      </c>
    </row>
    <row r="126" spans="1:12" ht="18.75" x14ac:dyDescent="0.25">
      <c r="A126" s="92"/>
      <c r="B126" s="96" t="s">
        <v>478</v>
      </c>
      <c r="C126" s="92" t="s">
        <v>36</v>
      </c>
      <c r="D126" s="92">
        <v>5</v>
      </c>
      <c r="E126" s="94">
        <v>700</v>
      </c>
      <c r="F126" s="105"/>
      <c r="G126" s="105"/>
      <c r="H126" s="95">
        <f>E126*D126</f>
        <v>3500</v>
      </c>
      <c r="I126" s="95">
        <f t="shared" si="5"/>
        <v>0</v>
      </c>
      <c r="J126" s="95">
        <f t="shared" si="6"/>
        <v>0</v>
      </c>
      <c r="K126" s="95">
        <f>SUM(J126,I126,H126)</f>
        <v>3500</v>
      </c>
      <c r="L126" s="185">
        <f t="shared" si="9"/>
        <v>910</v>
      </c>
    </row>
    <row r="127" spans="1:12" ht="18.75" x14ac:dyDescent="0.25">
      <c r="A127" s="89"/>
      <c r="B127" s="179" t="s">
        <v>524</v>
      </c>
      <c r="C127" s="174" t="s">
        <v>36</v>
      </c>
      <c r="D127" s="174">
        <v>1</v>
      </c>
      <c r="E127" s="108"/>
      <c r="F127" s="108">
        <v>1913.22</v>
      </c>
      <c r="G127" s="175"/>
      <c r="H127" s="102">
        <f t="shared" si="7"/>
        <v>0</v>
      </c>
      <c r="I127" s="102">
        <f t="shared" si="5"/>
        <v>1913.22</v>
      </c>
      <c r="J127" s="102">
        <f t="shared" si="6"/>
        <v>0</v>
      </c>
      <c r="K127" s="102">
        <f t="shared" si="8"/>
        <v>1913.22</v>
      </c>
      <c r="L127" s="185">
        <f t="shared" si="9"/>
        <v>0</v>
      </c>
    </row>
    <row r="128" spans="1:12" ht="18.75" x14ac:dyDescent="0.25">
      <c r="A128" s="89"/>
      <c r="B128" s="179" t="s">
        <v>525</v>
      </c>
      <c r="C128" s="174" t="s">
        <v>36</v>
      </c>
      <c r="D128" s="174">
        <v>1</v>
      </c>
      <c r="E128" s="108"/>
      <c r="F128" s="108">
        <v>483</v>
      </c>
      <c r="G128" s="175"/>
      <c r="H128" s="102">
        <f t="shared" si="7"/>
        <v>0</v>
      </c>
      <c r="I128" s="102">
        <f t="shared" ref="I128:I153" si="12">F128*D128</f>
        <v>483</v>
      </c>
      <c r="J128" s="102">
        <f t="shared" ref="J128:J153" si="13">G128*D128</f>
        <v>0</v>
      </c>
      <c r="K128" s="102">
        <f t="shared" si="8"/>
        <v>483</v>
      </c>
      <c r="L128" s="185">
        <f t="shared" si="9"/>
        <v>0</v>
      </c>
    </row>
    <row r="129" spans="1:12" ht="18.75" x14ac:dyDescent="0.25">
      <c r="A129" s="89"/>
      <c r="B129" s="179" t="s">
        <v>513</v>
      </c>
      <c r="C129" s="174" t="s">
        <v>36</v>
      </c>
      <c r="D129" s="174">
        <v>1</v>
      </c>
      <c r="E129" s="108"/>
      <c r="F129" s="108">
        <v>483</v>
      </c>
      <c r="G129" s="175"/>
      <c r="H129" s="102">
        <f t="shared" si="7"/>
        <v>0</v>
      </c>
      <c r="I129" s="102">
        <f t="shared" si="12"/>
        <v>483</v>
      </c>
      <c r="J129" s="102">
        <f t="shared" si="13"/>
        <v>0</v>
      </c>
      <c r="K129" s="102">
        <f t="shared" si="8"/>
        <v>483</v>
      </c>
      <c r="L129" s="185">
        <f t="shared" si="9"/>
        <v>0</v>
      </c>
    </row>
    <row r="130" spans="1:12" ht="18.75" x14ac:dyDescent="0.25">
      <c r="A130" s="89"/>
      <c r="B130" s="179" t="s">
        <v>526</v>
      </c>
      <c r="C130" s="174" t="s">
        <v>36</v>
      </c>
      <c r="D130" s="174">
        <v>1</v>
      </c>
      <c r="E130" s="108"/>
      <c r="F130" s="108">
        <v>993.38</v>
      </c>
      <c r="G130" s="175"/>
      <c r="H130" s="102">
        <f t="shared" si="7"/>
        <v>0</v>
      </c>
      <c r="I130" s="102">
        <f t="shared" si="12"/>
        <v>993.38</v>
      </c>
      <c r="J130" s="102">
        <f t="shared" si="13"/>
        <v>0</v>
      </c>
      <c r="K130" s="102">
        <f t="shared" si="8"/>
        <v>993.38</v>
      </c>
      <c r="L130" s="185">
        <f t="shared" si="9"/>
        <v>0</v>
      </c>
    </row>
    <row r="131" spans="1:12" ht="18.75" x14ac:dyDescent="0.25">
      <c r="A131" s="89"/>
      <c r="B131" s="179" t="s">
        <v>527</v>
      </c>
      <c r="C131" s="174" t="s">
        <v>36</v>
      </c>
      <c r="D131" s="174">
        <v>3</v>
      </c>
      <c r="E131" s="108"/>
      <c r="F131" s="108">
        <v>956.2</v>
      </c>
      <c r="G131" s="175"/>
      <c r="H131" s="102">
        <f t="shared" si="7"/>
        <v>0</v>
      </c>
      <c r="I131" s="102">
        <f t="shared" si="12"/>
        <v>2868.6000000000004</v>
      </c>
      <c r="J131" s="102">
        <f t="shared" si="13"/>
        <v>0</v>
      </c>
      <c r="K131" s="102">
        <f t="shared" si="8"/>
        <v>2868.6000000000004</v>
      </c>
      <c r="L131" s="185">
        <f t="shared" si="9"/>
        <v>0</v>
      </c>
    </row>
    <row r="132" spans="1:12" ht="18.75" x14ac:dyDescent="0.25">
      <c r="A132" s="89"/>
      <c r="B132" s="179" t="s">
        <v>528</v>
      </c>
      <c r="C132" s="174" t="s">
        <v>36</v>
      </c>
      <c r="D132" s="174">
        <v>2</v>
      </c>
      <c r="E132" s="108"/>
      <c r="F132" s="108">
        <v>927.58</v>
      </c>
      <c r="G132" s="175"/>
      <c r="H132" s="102">
        <f t="shared" si="7"/>
        <v>0</v>
      </c>
      <c r="I132" s="102">
        <f t="shared" si="12"/>
        <v>1855.16</v>
      </c>
      <c r="J132" s="102">
        <f t="shared" si="13"/>
        <v>0</v>
      </c>
      <c r="K132" s="102">
        <f t="shared" si="8"/>
        <v>1855.16</v>
      </c>
      <c r="L132" s="185">
        <f t="shared" si="9"/>
        <v>0</v>
      </c>
    </row>
    <row r="133" spans="1:12" ht="18.75" x14ac:dyDescent="0.25">
      <c r="A133" s="89"/>
      <c r="B133" s="179" t="s">
        <v>516</v>
      </c>
      <c r="C133" s="174" t="s">
        <v>502</v>
      </c>
      <c r="D133" s="174">
        <v>5</v>
      </c>
      <c r="E133" s="108"/>
      <c r="F133" s="108">
        <v>55.8</v>
      </c>
      <c r="G133" s="175"/>
      <c r="H133" s="102">
        <f t="shared" si="7"/>
        <v>0</v>
      </c>
      <c r="I133" s="102">
        <f t="shared" si="12"/>
        <v>279</v>
      </c>
      <c r="J133" s="102">
        <f t="shared" si="13"/>
        <v>0</v>
      </c>
      <c r="K133" s="102">
        <f t="shared" si="8"/>
        <v>279</v>
      </c>
      <c r="L133" s="185">
        <f t="shared" si="9"/>
        <v>0</v>
      </c>
    </row>
    <row r="134" spans="1:12" ht="18.75" x14ac:dyDescent="0.25">
      <c r="A134" s="89"/>
      <c r="B134" s="179" t="s">
        <v>517</v>
      </c>
      <c r="C134" s="174" t="s">
        <v>502</v>
      </c>
      <c r="D134" s="174">
        <v>5</v>
      </c>
      <c r="E134" s="108"/>
      <c r="F134" s="108">
        <v>55.8</v>
      </c>
      <c r="G134" s="175"/>
      <c r="H134" s="102">
        <f t="shared" si="7"/>
        <v>0</v>
      </c>
      <c r="I134" s="102">
        <f t="shared" si="12"/>
        <v>279</v>
      </c>
      <c r="J134" s="102">
        <f t="shared" si="13"/>
        <v>0</v>
      </c>
      <c r="K134" s="102">
        <f t="shared" si="8"/>
        <v>279</v>
      </c>
      <c r="L134" s="185">
        <f t="shared" si="9"/>
        <v>0</v>
      </c>
    </row>
    <row r="135" spans="1:12" ht="18.75" x14ac:dyDescent="0.25">
      <c r="A135" s="89"/>
      <c r="B135" s="179" t="s">
        <v>518</v>
      </c>
      <c r="C135" s="174" t="s">
        <v>502</v>
      </c>
      <c r="D135" s="174">
        <v>5</v>
      </c>
      <c r="E135" s="108"/>
      <c r="F135" s="108">
        <v>56</v>
      </c>
      <c r="G135" s="175"/>
      <c r="H135" s="102">
        <f t="shared" si="7"/>
        <v>0</v>
      </c>
      <c r="I135" s="102">
        <f t="shared" si="12"/>
        <v>280</v>
      </c>
      <c r="J135" s="102">
        <f t="shared" si="13"/>
        <v>0</v>
      </c>
      <c r="K135" s="102">
        <f t="shared" si="8"/>
        <v>280</v>
      </c>
      <c r="L135" s="185">
        <f t="shared" si="9"/>
        <v>0</v>
      </c>
    </row>
    <row r="136" spans="1:12" ht="18.75" x14ac:dyDescent="0.25">
      <c r="A136" s="89"/>
      <c r="B136" s="179" t="s">
        <v>519</v>
      </c>
      <c r="C136" s="174" t="s">
        <v>502</v>
      </c>
      <c r="D136" s="174">
        <v>5</v>
      </c>
      <c r="E136" s="108"/>
      <c r="F136" s="108">
        <v>55.8</v>
      </c>
      <c r="G136" s="175"/>
      <c r="H136" s="102">
        <f t="shared" si="7"/>
        <v>0</v>
      </c>
      <c r="I136" s="102">
        <f t="shared" si="12"/>
        <v>279</v>
      </c>
      <c r="J136" s="102">
        <f t="shared" si="13"/>
        <v>0</v>
      </c>
      <c r="K136" s="102">
        <f t="shared" si="8"/>
        <v>279</v>
      </c>
      <c r="L136" s="185">
        <f t="shared" si="9"/>
        <v>0</v>
      </c>
    </row>
    <row r="137" spans="1:12" ht="18.75" x14ac:dyDescent="0.25">
      <c r="A137" s="89"/>
      <c r="B137" s="179" t="s">
        <v>520</v>
      </c>
      <c r="C137" s="174" t="s">
        <v>502</v>
      </c>
      <c r="D137" s="174">
        <v>5</v>
      </c>
      <c r="E137" s="108"/>
      <c r="F137" s="108">
        <v>56</v>
      </c>
      <c r="G137" s="175"/>
      <c r="H137" s="102">
        <f t="shared" si="7"/>
        <v>0</v>
      </c>
      <c r="I137" s="102">
        <f t="shared" si="12"/>
        <v>280</v>
      </c>
      <c r="J137" s="102">
        <f t="shared" si="13"/>
        <v>0</v>
      </c>
      <c r="K137" s="102">
        <f t="shared" si="8"/>
        <v>280</v>
      </c>
      <c r="L137" s="185">
        <f t="shared" si="9"/>
        <v>0</v>
      </c>
    </row>
    <row r="138" spans="1:12" ht="18.75" x14ac:dyDescent="0.25">
      <c r="A138" s="89"/>
      <c r="B138" s="99" t="s">
        <v>521</v>
      </c>
      <c r="C138" s="89" t="s">
        <v>280</v>
      </c>
      <c r="D138" s="174">
        <v>50</v>
      </c>
      <c r="E138" s="108"/>
      <c r="F138" s="108">
        <v>4.47</v>
      </c>
      <c r="G138" s="175"/>
      <c r="H138" s="102">
        <f t="shared" si="7"/>
        <v>0</v>
      </c>
      <c r="I138" s="102">
        <f t="shared" si="12"/>
        <v>223.5</v>
      </c>
      <c r="J138" s="102">
        <f t="shared" si="13"/>
        <v>0</v>
      </c>
      <c r="K138" s="102">
        <f t="shared" si="8"/>
        <v>223.5</v>
      </c>
      <c r="L138" s="185">
        <f t="shared" si="9"/>
        <v>0</v>
      </c>
    </row>
    <row r="139" spans="1:12" ht="18.75" x14ac:dyDescent="0.25">
      <c r="A139" s="89"/>
      <c r="B139" s="99" t="s">
        <v>508</v>
      </c>
      <c r="C139" s="89" t="s">
        <v>139</v>
      </c>
      <c r="D139" s="174">
        <v>1</v>
      </c>
      <c r="E139" s="108"/>
      <c r="F139" s="108">
        <v>600</v>
      </c>
      <c r="G139" s="175"/>
      <c r="H139" s="102">
        <f t="shared" si="7"/>
        <v>0</v>
      </c>
      <c r="I139" s="102">
        <f t="shared" si="12"/>
        <v>600</v>
      </c>
      <c r="J139" s="102">
        <f t="shared" si="13"/>
        <v>0</v>
      </c>
      <c r="K139" s="102">
        <f t="shared" si="8"/>
        <v>600</v>
      </c>
      <c r="L139" s="185">
        <f t="shared" si="9"/>
        <v>0</v>
      </c>
    </row>
    <row r="140" spans="1:12" ht="18.75" x14ac:dyDescent="0.25">
      <c r="A140" s="89"/>
      <c r="B140" s="179" t="s">
        <v>509</v>
      </c>
      <c r="C140" s="89" t="s">
        <v>280</v>
      </c>
      <c r="D140" s="89">
        <v>1</v>
      </c>
      <c r="E140" s="108"/>
      <c r="F140" s="108">
        <v>30</v>
      </c>
      <c r="G140" s="175"/>
      <c r="H140" s="102">
        <f t="shared" si="7"/>
        <v>0</v>
      </c>
      <c r="I140" s="102">
        <f t="shared" si="12"/>
        <v>30</v>
      </c>
      <c r="J140" s="102">
        <f t="shared" si="13"/>
        <v>0</v>
      </c>
      <c r="K140" s="102">
        <f t="shared" si="8"/>
        <v>30</v>
      </c>
      <c r="L140" s="185">
        <f t="shared" si="9"/>
        <v>0</v>
      </c>
    </row>
    <row r="141" spans="1:12" ht="18.75" x14ac:dyDescent="0.25">
      <c r="A141" s="92">
        <v>14</v>
      </c>
      <c r="B141" s="96" t="s">
        <v>529</v>
      </c>
      <c r="C141" s="92" t="s">
        <v>36</v>
      </c>
      <c r="D141" s="92">
        <v>1</v>
      </c>
      <c r="E141" s="94">
        <v>6000</v>
      </c>
      <c r="F141" s="105"/>
      <c r="G141" s="105"/>
      <c r="H141" s="95">
        <f t="shared" si="7"/>
        <v>6000</v>
      </c>
      <c r="I141" s="95">
        <f t="shared" si="12"/>
        <v>0</v>
      </c>
      <c r="J141" s="95">
        <f t="shared" si="13"/>
        <v>0</v>
      </c>
      <c r="K141" s="95">
        <f t="shared" si="8"/>
        <v>6000</v>
      </c>
      <c r="L141" s="185">
        <f t="shared" ref="L141:L155" si="14">E141*1.3</f>
        <v>7800</v>
      </c>
    </row>
    <row r="142" spans="1:12" ht="18.75" x14ac:dyDescent="0.25">
      <c r="A142" s="89"/>
      <c r="B142" s="99" t="s">
        <v>530</v>
      </c>
      <c r="C142" s="89" t="s">
        <v>36</v>
      </c>
      <c r="D142" s="174">
        <v>1</v>
      </c>
      <c r="E142" s="108"/>
      <c r="F142" s="108">
        <v>12000</v>
      </c>
      <c r="G142" s="175"/>
      <c r="H142" s="102">
        <f t="shared" si="7"/>
        <v>0</v>
      </c>
      <c r="I142" s="102">
        <f t="shared" si="12"/>
        <v>12000</v>
      </c>
      <c r="J142" s="102">
        <f t="shared" si="13"/>
        <v>0</v>
      </c>
      <c r="K142" s="102">
        <f t="shared" si="8"/>
        <v>12000</v>
      </c>
      <c r="L142" s="185">
        <f t="shared" si="14"/>
        <v>0</v>
      </c>
    </row>
    <row r="143" spans="1:12" ht="18.75" x14ac:dyDescent="0.25">
      <c r="A143" s="89"/>
      <c r="B143" s="99" t="s">
        <v>531</v>
      </c>
      <c r="C143" s="89" t="s">
        <v>460</v>
      </c>
      <c r="D143" s="174">
        <v>25</v>
      </c>
      <c r="E143" s="108"/>
      <c r="F143" s="108">
        <v>120</v>
      </c>
      <c r="G143" s="175"/>
      <c r="H143" s="102">
        <f t="shared" ref="H143:H153" si="15">E143*D143</f>
        <v>0</v>
      </c>
      <c r="I143" s="102">
        <f t="shared" si="12"/>
        <v>3000</v>
      </c>
      <c r="J143" s="102">
        <f t="shared" si="13"/>
        <v>0</v>
      </c>
      <c r="K143" s="102">
        <f t="shared" ref="K143:K153" si="16">SUM(J143,I143,H143)</f>
        <v>3000</v>
      </c>
      <c r="L143" s="185">
        <f t="shared" si="14"/>
        <v>0</v>
      </c>
    </row>
    <row r="144" spans="1:12" ht="18.75" x14ac:dyDescent="0.25">
      <c r="A144" s="92">
        <v>15</v>
      </c>
      <c r="B144" s="96" t="s">
        <v>532</v>
      </c>
      <c r="C144" s="92" t="s">
        <v>36</v>
      </c>
      <c r="D144" s="92">
        <v>1</v>
      </c>
      <c r="E144" s="94">
        <v>15000</v>
      </c>
      <c r="F144" s="105"/>
      <c r="G144" s="105"/>
      <c r="H144" s="95">
        <f t="shared" si="15"/>
        <v>15000</v>
      </c>
      <c r="I144" s="95">
        <f t="shared" si="12"/>
        <v>0</v>
      </c>
      <c r="J144" s="95">
        <f t="shared" si="13"/>
        <v>0</v>
      </c>
      <c r="K144" s="95">
        <f t="shared" si="16"/>
        <v>15000</v>
      </c>
      <c r="L144" s="185">
        <f t="shared" si="14"/>
        <v>19500</v>
      </c>
    </row>
    <row r="145" spans="1:12" ht="18.75" x14ac:dyDescent="0.25">
      <c r="A145" s="89"/>
      <c r="B145" s="99" t="s">
        <v>533</v>
      </c>
      <c r="C145" s="89" t="s">
        <v>460</v>
      </c>
      <c r="D145" s="174">
        <v>100</v>
      </c>
      <c r="E145" s="108"/>
      <c r="F145" s="108">
        <v>80</v>
      </c>
      <c r="G145" s="175"/>
      <c r="H145" s="102">
        <f t="shared" si="15"/>
        <v>0</v>
      </c>
      <c r="I145" s="102">
        <f t="shared" si="12"/>
        <v>8000</v>
      </c>
      <c r="J145" s="102">
        <f t="shared" si="13"/>
        <v>0</v>
      </c>
      <c r="K145" s="102">
        <f t="shared" si="16"/>
        <v>8000</v>
      </c>
      <c r="L145" s="185">
        <f t="shared" si="14"/>
        <v>0</v>
      </c>
    </row>
    <row r="146" spans="1:12" ht="18.75" x14ac:dyDescent="0.25">
      <c r="A146" s="89"/>
      <c r="B146" s="99" t="s">
        <v>534</v>
      </c>
      <c r="C146" s="89" t="s">
        <v>36</v>
      </c>
      <c r="D146" s="174">
        <v>65</v>
      </c>
      <c r="E146" s="108"/>
      <c r="F146" s="108">
        <v>50</v>
      </c>
      <c r="G146" s="175"/>
      <c r="H146" s="102">
        <f t="shared" si="15"/>
        <v>0</v>
      </c>
      <c r="I146" s="102">
        <f t="shared" si="12"/>
        <v>3250</v>
      </c>
      <c r="J146" s="102">
        <f t="shared" si="13"/>
        <v>0</v>
      </c>
      <c r="K146" s="102">
        <f t="shared" si="16"/>
        <v>3250</v>
      </c>
      <c r="L146" s="185">
        <f t="shared" si="14"/>
        <v>0</v>
      </c>
    </row>
    <row r="147" spans="1:12" ht="18.75" x14ac:dyDescent="0.25">
      <c r="A147" s="89"/>
      <c r="B147" s="99" t="s">
        <v>535</v>
      </c>
      <c r="C147" s="89" t="s">
        <v>36</v>
      </c>
      <c r="D147" s="174">
        <v>1</v>
      </c>
      <c r="E147" s="108"/>
      <c r="F147" s="108">
        <v>12000</v>
      </c>
      <c r="G147" s="175"/>
      <c r="H147" s="102">
        <f t="shared" si="15"/>
        <v>0</v>
      </c>
      <c r="I147" s="102">
        <f t="shared" si="12"/>
        <v>12000</v>
      </c>
      <c r="J147" s="102">
        <f t="shared" si="13"/>
        <v>0</v>
      </c>
      <c r="K147" s="102">
        <f t="shared" si="16"/>
        <v>12000</v>
      </c>
      <c r="L147" s="185">
        <f t="shared" si="14"/>
        <v>0</v>
      </c>
    </row>
    <row r="148" spans="1:12" ht="18.75" x14ac:dyDescent="0.25">
      <c r="A148" s="89"/>
      <c r="B148" s="99" t="s">
        <v>536</v>
      </c>
      <c r="C148" s="89" t="s">
        <v>51</v>
      </c>
      <c r="D148" s="174">
        <v>10</v>
      </c>
      <c r="E148" s="108"/>
      <c r="F148" s="108">
        <v>250</v>
      </c>
      <c r="G148" s="175"/>
      <c r="H148" s="102">
        <f t="shared" si="15"/>
        <v>0</v>
      </c>
      <c r="I148" s="102">
        <f t="shared" si="12"/>
        <v>2500</v>
      </c>
      <c r="J148" s="102">
        <f t="shared" si="13"/>
        <v>0</v>
      </c>
      <c r="K148" s="102">
        <f t="shared" si="16"/>
        <v>2500</v>
      </c>
      <c r="L148" s="185">
        <f t="shared" si="14"/>
        <v>0</v>
      </c>
    </row>
    <row r="149" spans="1:12" ht="18.75" x14ac:dyDescent="0.25">
      <c r="A149" s="92">
        <v>16</v>
      </c>
      <c r="B149" s="96" t="s">
        <v>537</v>
      </c>
      <c r="C149" s="92" t="s">
        <v>435</v>
      </c>
      <c r="D149" s="92">
        <v>50</v>
      </c>
      <c r="E149" s="94">
        <v>200</v>
      </c>
      <c r="F149" s="105"/>
      <c r="G149" s="105"/>
      <c r="H149" s="95">
        <f t="shared" si="15"/>
        <v>10000</v>
      </c>
      <c r="I149" s="95">
        <f t="shared" si="12"/>
        <v>0</v>
      </c>
      <c r="J149" s="95">
        <f t="shared" si="13"/>
        <v>0</v>
      </c>
      <c r="K149" s="95">
        <f t="shared" si="16"/>
        <v>10000</v>
      </c>
      <c r="L149" s="185">
        <f t="shared" si="14"/>
        <v>260</v>
      </c>
    </row>
    <row r="150" spans="1:12" ht="18.75" x14ac:dyDescent="0.25">
      <c r="A150" s="89"/>
      <c r="B150" s="99" t="s">
        <v>538</v>
      </c>
      <c r="C150" s="89" t="s">
        <v>539</v>
      </c>
      <c r="D150" s="174">
        <v>1</v>
      </c>
      <c r="E150" s="108"/>
      <c r="F150" s="108"/>
      <c r="G150" s="175">
        <v>5500</v>
      </c>
      <c r="H150" s="102">
        <f t="shared" si="15"/>
        <v>0</v>
      </c>
      <c r="I150" s="102">
        <f t="shared" si="12"/>
        <v>0</v>
      </c>
      <c r="J150" s="102">
        <f t="shared" si="13"/>
        <v>5500</v>
      </c>
      <c r="K150" s="102">
        <f t="shared" si="16"/>
        <v>5500</v>
      </c>
      <c r="L150" s="185">
        <f t="shared" si="14"/>
        <v>0</v>
      </c>
    </row>
    <row r="151" spans="1:12" ht="18.75" x14ac:dyDescent="0.25">
      <c r="A151" s="89"/>
      <c r="B151" s="99" t="s">
        <v>540</v>
      </c>
      <c r="C151" s="89" t="s">
        <v>22</v>
      </c>
      <c r="D151" s="174">
        <v>4</v>
      </c>
      <c r="E151" s="108"/>
      <c r="F151" s="108"/>
      <c r="G151" s="175">
        <v>2200</v>
      </c>
      <c r="H151" s="102">
        <f t="shared" si="15"/>
        <v>0</v>
      </c>
      <c r="I151" s="102">
        <f t="shared" si="12"/>
        <v>0</v>
      </c>
      <c r="J151" s="102">
        <f t="shared" si="13"/>
        <v>8800</v>
      </c>
      <c r="K151" s="102">
        <f t="shared" si="16"/>
        <v>8800</v>
      </c>
      <c r="L151" s="185">
        <f t="shared" si="14"/>
        <v>0</v>
      </c>
    </row>
    <row r="152" spans="1:12" ht="18.75" x14ac:dyDescent="0.25">
      <c r="A152" s="89"/>
      <c r="B152" s="99" t="s">
        <v>541</v>
      </c>
      <c r="C152" s="89" t="s">
        <v>435</v>
      </c>
      <c r="D152" s="174">
        <v>50</v>
      </c>
      <c r="E152" s="108"/>
      <c r="F152" s="108">
        <v>800</v>
      </c>
      <c r="G152" s="175"/>
      <c r="H152" s="102">
        <f t="shared" si="15"/>
        <v>0</v>
      </c>
      <c r="I152" s="102">
        <f t="shared" si="12"/>
        <v>40000</v>
      </c>
      <c r="J152" s="102">
        <f t="shared" si="13"/>
        <v>0</v>
      </c>
      <c r="K152" s="102">
        <f t="shared" si="16"/>
        <v>40000</v>
      </c>
      <c r="L152" s="185">
        <f t="shared" si="14"/>
        <v>0</v>
      </c>
    </row>
    <row r="153" spans="1:12" ht="18.75" x14ac:dyDescent="0.25">
      <c r="A153" s="89"/>
      <c r="B153" s="99" t="s">
        <v>542</v>
      </c>
      <c r="C153" s="89" t="s">
        <v>24</v>
      </c>
      <c r="D153" s="174">
        <v>4</v>
      </c>
      <c r="E153" s="108"/>
      <c r="F153" s="108">
        <v>1800</v>
      </c>
      <c r="G153" s="175">
        <v>2200</v>
      </c>
      <c r="H153" s="102">
        <f t="shared" si="15"/>
        <v>0</v>
      </c>
      <c r="I153" s="102">
        <f t="shared" si="12"/>
        <v>7200</v>
      </c>
      <c r="J153" s="102">
        <f t="shared" si="13"/>
        <v>8800</v>
      </c>
      <c r="K153" s="102">
        <f t="shared" si="16"/>
        <v>16000</v>
      </c>
      <c r="L153" s="185">
        <f t="shared" si="14"/>
        <v>0</v>
      </c>
    </row>
    <row r="154" spans="1:12" ht="18.75" x14ac:dyDescent="0.25">
      <c r="A154" s="89"/>
      <c r="B154" s="99" t="s">
        <v>543</v>
      </c>
      <c r="C154" s="89" t="s">
        <v>16</v>
      </c>
      <c r="D154" s="89">
        <v>1</v>
      </c>
      <c r="E154" s="108"/>
      <c r="F154" s="108"/>
      <c r="G154" s="108">
        <v>5000</v>
      </c>
      <c r="H154" s="102">
        <f>E154*D154</f>
        <v>0</v>
      </c>
      <c r="I154" s="102">
        <f>F154*D154</f>
        <v>0</v>
      </c>
      <c r="J154" s="102">
        <f>G154*D154</f>
        <v>5000</v>
      </c>
      <c r="K154" s="102">
        <f>SUM(J154,I154,H154)</f>
        <v>5000</v>
      </c>
      <c r="L154" s="185">
        <f t="shared" si="14"/>
        <v>0</v>
      </c>
    </row>
    <row r="155" spans="1:12" ht="18.75" x14ac:dyDescent="0.25">
      <c r="A155" s="89"/>
      <c r="B155" s="99" t="s">
        <v>544</v>
      </c>
      <c r="C155" s="89" t="s">
        <v>545</v>
      </c>
      <c r="D155" s="89">
        <v>1</v>
      </c>
      <c r="E155" s="108"/>
      <c r="F155" s="108"/>
      <c r="G155" s="108">
        <v>6000</v>
      </c>
      <c r="H155" s="102">
        <f>E155*D155</f>
        <v>0</v>
      </c>
      <c r="I155" s="102">
        <f>F155*D155</f>
        <v>0</v>
      </c>
      <c r="J155" s="102">
        <f>G155*D155</f>
        <v>6000</v>
      </c>
      <c r="K155" s="102">
        <f>SUM(J155,I155,H155)</f>
        <v>6000</v>
      </c>
      <c r="L155" s="185">
        <f t="shared" si="14"/>
        <v>0</v>
      </c>
    </row>
    <row r="156" spans="1:12" ht="18.75" x14ac:dyDescent="0.3">
      <c r="A156" s="38"/>
      <c r="B156" s="39" t="s">
        <v>97</v>
      </c>
      <c r="C156" s="40"/>
      <c r="D156" s="40"/>
      <c r="E156" s="39"/>
      <c r="F156" s="39"/>
      <c r="G156" s="39"/>
      <c r="H156" s="41">
        <f>SUM(H10:H155)</f>
        <v>414440</v>
      </c>
      <c r="I156" s="41">
        <f t="shared" ref="I156:K156" si="17">SUM(I10:I155)</f>
        <v>526772.85999999987</v>
      </c>
      <c r="J156" s="41">
        <f t="shared" si="17"/>
        <v>34100</v>
      </c>
      <c r="K156" s="41">
        <f t="shared" si="17"/>
        <v>975312.86000000022</v>
      </c>
      <c r="L156" s="186"/>
    </row>
    <row r="157" spans="1:12" ht="18.75" x14ac:dyDescent="0.3">
      <c r="A157" s="42"/>
      <c r="B157" s="43" t="s">
        <v>104</v>
      </c>
      <c r="C157" s="44">
        <v>0.1</v>
      </c>
      <c r="D157" s="45"/>
      <c r="E157" s="43"/>
      <c r="F157" s="43"/>
      <c r="G157" s="43"/>
      <c r="H157" s="43"/>
      <c r="I157" s="46"/>
      <c r="J157" s="47"/>
      <c r="K157" s="47">
        <f>H156*C157</f>
        <v>41444</v>
      </c>
      <c r="L157" s="183"/>
    </row>
    <row r="158" spans="1:12" ht="18.75" x14ac:dyDescent="0.3">
      <c r="A158" s="42"/>
      <c r="B158" s="43" t="s">
        <v>105</v>
      </c>
      <c r="C158" s="44">
        <v>0.15</v>
      </c>
      <c r="D158" s="45"/>
      <c r="E158" s="43"/>
      <c r="F158" s="43"/>
      <c r="G158" s="43"/>
      <c r="H158" s="43"/>
      <c r="I158" s="46"/>
      <c r="J158" s="47"/>
      <c r="K158" s="47">
        <f>H156*C158</f>
        <v>62166</v>
      </c>
      <c r="L158" s="183"/>
    </row>
    <row r="159" spans="1:12" ht="18.75" x14ac:dyDescent="0.3">
      <c r="A159" s="43"/>
      <c r="B159" s="48" t="s">
        <v>98</v>
      </c>
      <c r="C159" s="48"/>
      <c r="D159" s="48"/>
      <c r="E159" s="48"/>
      <c r="F159" s="48"/>
      <c r="G159" s="48"/>
      <c r="H159" s="48"/>
      <c r="I159" s="48"/>
      <c r="J159" s="48"/>
      <c r="K159" s="49">
        <f>K158+K157+K156</f>
        <v>1078922.8600000003</v>
      </c>
      <c r="L159" s="184"/>
    </row>
    <row r="160" spans="1:12" ht="18.75" x14ac:dyDescent="0.3">
      <c r="A160" s="43"/>
      <c r="B160" s="48"/>
      <c r="C160" s="48"/>
      <c r="D160" s="48"/>
      <c r="E160" s="48"/>
      <c r="F160" s="48"/>
      <c r="G160" s="48"/>
      <c r="H160" s="48"/>
      <c r="I160" s="48"/>
      <c r="J160" s="48"/>
      <c r="K160" s="49"/>
      <c r="L160" s="49"/>
    </row>
    <row r="161" spans="1:12" ht="18.75" x14ac:dyDescent="0.3">
      <c r="A161" s="43"/>
      <c r="B161" s="48"/>
      <c r="C161" s="1"/>
      <c r="D161" s="1"/>
      <c r="E161" s="1"/>
      <c r="F161" s="1"/>
      <c r="G161" s="48"/>
      <c r="H161" s="1"/>
      <c r="I161" s="50"/>
      <c r="J161" s="1"/>
      <c r="K161" s="1"/>
      <c r="L161" s="1"/>
    </row>
    <row r="162" spans="1:12" ht="18.75" x14ac:dyDescent="0.3">
      <c r="A162" s="48"/>
      <c r="B162" s="48" t="s">
        <v>99</v>
      </c>
      <c r="C162" s="48"/>
      <c r="D162" s="48"/>
      <c r="E162" s="51"/>
      <c r="F162" s="48"/>
      <c r="G162" s="52" t="s">
        <v>100</v>
      </c>
      <c r="H162" s="52"/>
      <c r="I162" s="52"/>
      <c r="J162" s="52"/>
      <c r="K162" s="48"/>
      <c r="L162" s="48"/>
    </row>
    <row r="163" spans="1:12" ht="18.75" x14ac:dyDescent="0.3">
      <c r="A163" s="48"/>
      <c r="B163" s="53"/>
      <c r="C163" s="48"/>
      <c r="D163" s="48"/>
      <c r="E163" s="48"/>
      <c r="F163" s="48"/>
      <c r="G163" s="52"/>
      <c r="H163" s="48"/>
      <c r="I163" s="48"/>
      <c r="J163" s="48"/>
      <c r="K163" s="48"/>
      <c r="L163" s="48"/>
    </row>
    <row r="164" spans="1:12" ht="18.75" x14ac:dyDescent="0.3">
      <c r="A164" s="48"/>
      <c r="B164" s="54" t="s">
        <v>103</v>
      </c>
      <c r="C164" s="48"/>
      <c r="D164" s="48"/>
      <c r="E164" s="48"/>
      <c r="F164" s="48"/>
      <c r="G164" s="52" t="s">
        <v>101</v>
      </c>
      <c r="H164" s="48"/>
      <c r="I164" s="48"/>
      <c r="J164" s="48"/>
      <c r="K164" s="48"/>
      <c r="L164" s="48"/>
    </row>
  </sheetData>
  <mergeCells count="8">
    <mergeCell ref="B4:K4"/>
    <mergeCell ref="A5:K5"/>
    <mergeCell ref="A7:A8"/>
    <mergeCell ref="B7:B8"/>
    <mergeCell ref="C7:C8"/>
    <mergeCell ref="D7:D8"/>
    <mergeCell ref="E7:G7"/>
    <mergeCell ref="H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сводная по работам</vt:lpstr>
      <vt:lpstr>монолитный каркас</vt:lpstr>
      <vt:lpstr>кладка стен и перегородок</vt:lpstr>
      <vt:lpstr>кровля</vt:lpstr>
      <vt:lpstr>остекление</vt:lpstr>
      <vt:lpstr>канализация</vt:lpstr>
      <vt:lpstr>водоснабжение</vt:lpstr>
      <vt:lpstr>отопление</vt:lpstr>
      <vt:lpstr>электро монтажные работы</vt:lpstr>
      <vt:lpstr>кондиционирование</vt:lpstr>
      <vt:lpstr>пожарно охранная</vt:lpstr>
      <vt:lpstr>фасад</vt:lpstr>
      <vt:lpstr>штукатурка</vt:lpstr>
      <vt:lpstr>стяжка</vt:lpstr>
      <vt:lpstr>ГКЛ</vt:lpstr>
      <vt:lpstr>шпатлевка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Format</cp:lastModifiedBy>
  <dcterms:created xsi:type="dcterms:W3CDTF">2023-11-06T04:46:21Z</dcterms:created>
  <dcterms:modified xsi:type="dcterms:W3CDTF">2023-11-27T12:30:16Z</dcterms:modified>
</cp:coreProperties>
</file>